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mc:AlternateContent xmlns:mc="http://schemas.openxmlformats.org/markup-compatibility/2006">
    <mc:Choice Requires="x15">
      <x15ac:absPath xmlns:x15ac="http://schemas.microsoft.com/office/spreadsheetml/2010/11/ac" url="C:\Users\Leo\Google drive\A - IFC share\1_Klijenti\Višestambene zgrade\EKI inžinjering d.o.o\Budicinova 20_Pula\PROVEDBA PROJEKTA\DZN OON\"/>
    </mc:Choice>
  </mc:AlternateContent>
  <bookViews>
    <workbookView xWindow="0" yWindow="0" windowWidth="23040" windowHeight="8472" tabRatio="500" xr2:uid="{00000000-000D-0000-FFFF-FFFF00000000}"/>
  </bookViews>
  <sheets>
    <sheet name="Budicinova 20, Pula" sheetId="1" r:id="rId1"/>
  </sheets>
  <calcPr calcId="171027"/>
</workbook>
</file>

<file path=xl/calcChain.xml><?xml version="1.0" encoding="utf-8"?>
<calcChain xmlns="http://schemas.openxmlformats.org/spreadsheetml/2006/main">
  <c r="D56" i="1" l="1"/>
  <c r="D213" i="1" l="1"/>
  <c r="D224" i="1" s="1"/>
  <c r="D185" i="1"/>
  <c r="D199" i="1" s="1"/>
  <c r="D154" i="1"/>
  <c r="D157" i="1"/>
  <c r="D137" i="1"/>
  <c r="D136" i="1"/>
  <c r="D133" i="1"/>
  <c r="D127" i="1"/>
  <c r="D112" i="1"/>
  <c r="D105" i="1"/>
  <c r="D115" i="1" s="1"/>
  <c r="D99" i="1"/>
  <c r="D109" i="1" s="1"/>
  <c r="D92" i="1"/>
  <c r="D108" i="1" s="1"/>
  <c r="D77" i="1"/>
  <c r="D43" i="1"/>
  <c r="D42" i="1"/>
  <c r="D39" i="1"/>
  <c r="D36" i="1"/>
  <c r="D188" i="1" l="1"/>
  <c r="D191" i="1"/>
  <c r="D194" i="1"/>
  <c r="D196" i="1"/>
  <c r="D216" i="1"/>
  <c r="D219" i="1"/>
  <c r="D222" i="1"/>
  <c r="D13" i="1" l="1"/>
  <c r="D71" i="1" l="1"/>
  <c r="F99" i="1" l="1"/>
  <c r="F92" i="1" l="1"/>
</calcChain>
</file>

<file path=xl/sharedStrings.xml><?xml version="1.0" encoding="utf-8"?>
<sst xmlns="http://schemas.openxmlformats.org/spreadsheetml/2006/main" count="275" uniqueCount="147">
  <si>
    <t>1.</t>
  </si>
  <si>
    <t>Organizacija gradilišta, pribavljanje privremenih priključaka gradilišta, opskrbom vodom i električnom energijom, prijava početka građenja i sl. Obračun paušalno.</t>
  </si>
  <si>
    <t xml:space="preserve"> </t>
  </si>
  <si>
    <t>paušal</t>
  </si>
  <si>
    <t>2.</t>
  </si>
  <si>
    <t>3.</t>
  </si>
  <si>
    <t>4.</t>
  </si>
  <si>
    <t>Demontaža i privremeno deponiranje raznih elemenata na pročelju zgrade na mjesto prema odluci nadzornog inženjera i suvlasnika zgrade te ponovna montaža nakon izvedbe radova. U cijeni sav potreban rad, alat i pomoćni materijal. Obračun po kom.</t>
  </si>
  <si>
    <t xml:space="preserve">kom </t>
  </si>
  <si>
    <t>m'</t>
  </si>
  <si>
    <t>5.</t>
  </si>
  <si>
    <t>6.</t>
  </si>
  <si>
    <t>7.</t>
  </si>
  <si>
    <t>kom</t>
  </si>
  <si>
    <t xml:space="preserve">m2 </t>
  </si>
  <si>
    <t>m2</t>
  </si>
  <si>
    <t>Razni nepredviđeni radovi koji se mogu pojaviti. Priznavanje radova se dokazuje upisom u građevinsku knjigu i dnevnik koje mora odobriti nadzorni inženjer. U stavci obračunato 2 % radova iz stavke 1-3 pripremnih radova.</t>
  </si>
  <si>
    <t xml:space="preserve"> - kućni broj</t>
  </si>
  <si>
    <t xml:space="preserve"> - vanjska jedinica klima uređaja </t>
  </si>
  <si>
    <t xml:space="preserve"> - rasvjetna tijela</t>
  </si>
  <si>
    <t xml:space="preserve"> - parlafon</t>
  </si>
  <si>
    <t xml:space="preserve"> - antene sa nosačima</t>
  </si>
  <si>
    <t xml:space="preserve"> - opšav oko dimovodnih kanala na krovu, razvijene širine 60 cm</t>
  </si>
  <si>
    <t>Razni nepredviđeni radovi koji se mogu pojaviti. Priznavanje radova se dokazuje upisom u građevinsku knjigu i dnevnik koje mora odobriti nadzorni inženjer. U stavci obračunato 2% radova iz stavke 1-3 zidarskih radova.</t>
  </si>
  <si>
    <t xml:space="preserve"> - fasadni zidovi   (min. vuna d=8 cm)</t>
  </si>
  <si>
    <t>Dobava materijala, obrada i postava klupčica prozora (van zgrade) i pragova balkonskih vratiju  Klupčice prema dolje navedenim dimenzijama izvode se iz kamena debljine 3,0 cm. Postava ljepljenjem na parapetni zid. Prije izrade obavezna izmjera na licu mjesta. Obračun po kom.</t>
  </si>
  <si>
    <t>m</t>
  </si>
  <si>
    <t>PROČELJA</t>
  </si>
  <si>
    <t>PRIPREMNI RADOVI, DEMONTAŽE I RUŠENJA</t>
  </si>
  <si>
    <t>PRIPREMNI RADOVI, DEMONTAŽE I RUŠENJA   UKUPNO:</t>
  </si>
  <si>
    <t>TROŠKOVNIK</t>
  </si>
  <si>
    <t>STOLARIJA</t>
  </si>
  <si>
    <t>PRIPREMNI RADOVI</t>
  </si>
  <si>
    <t>PRIPREMNI RADOVI  UKUPNO</t>
  </si>
  <si>
    <t>Kn</t>
  </si>
  <si>
    <t>DEMONTAŽE I RUŠENJA</t>
  </si>
  <si>
    <t>DEMONTAŽE I RUŠENJA   UKUPNO</t>
  </si>
  <si>
    <t xml:space="preserve">2.1. </t>
  </si>
  <si>
    <t>ZIDARSKI RADOVI</t>
  </si>
  <si>
    <t>1.1.</t>
  </si>
  <si>
    <t>1.2.</t>
  </si>
  <si>
    <t>ZIDARSKI  RADOVI  UKUPNO</t>
  </si>
  <si>
    <t>2.2.</t>
  </si>
  <si>
    <t>IZOLATERSKI I FASADERSKI RADOVI</t>
  </si>
  <si>
    <t>IZOLATERSKI I FASADERSKI   RADOVI  UKUPNO</t>
  </si>
  <si>
    <t>2.3.</t>
  </si>
  <si>
    <t>LIMARSKI RADOVI</t>
  </si>
  <si>
    <t>Dobava, doprema i ugradnja horizontalnog visećeg  polukružnog oluka promjera  Ø 100 mm od obojanog pocinčanog lima. Horizontalni oluk pričvrščen je odgovarajućim pocinčanim kukama  na razmaku cca 1.0 m. U cijeni je uključen komplet rad, materijal  s pričvrsnim materijalom i spajanje na vertikalni oluk. Obračun po m'.</t>
  </si>
  <si>
    <t>LIMARSKI RADOVI  UKUPNO</t>
  </si>
  <si>
    <t>2.4.</t>
  </si>
  <si>
    <t>OSTALI RADOVI</t>
  </si>
  <si>
    <t>OSTALI RADOVI   UKUPNO</t>
  </si>
  <si>
    <t>PROČELJA    UKUPNO:</t>
  </si>
  <si>
    <t>3.2.</t>
  </si>
  <si>
    <t>Priprema površine armiranobetonske ploče krovne terase izravnavanjem neravnina (nakon skidanja slojeva) cementnim mortom u sloju debljine do 10 mm sa predhodnim čišćenjem od prašine.</t>
  </si>
  <si>
    <t>Dobava i postava kulir ploča 40*40 cm debljine 5 cm u cementni mort debljine 3 cm sa fugiranjem fuga rijetkim cementnim mortom. Obračun po m2.</t>
  </si>
  <si>
    <t>Razni nepredviđeni radovi koji se mogu pojaviti. Priznavanje radova se dokazuje upisom u građevinsku knjigu i dnevnik koje mora odobriti nadzorni inženjer. U stavci obračunato 2% radova iz stavaka 1-6.</t>
  </si>
  <si>
    <t xml:space="preserve"> - nosači za sušenje rublja</t>
  </si>
  <si>
    <t xml:space="preserve"> - kapa ogradnog zida ispod metalne ograde razvijene širine 40 cm</t>
  </si>
  <si>
    <t xml:space="preserve"> - kapa ogradnog zida terase  razvijene širine 40 cm</t>
  </si>
  <si>
    <t>Razni nepredviđeni radovi koji se mogu pojaviti. Priznavanje radova se dokazuje upisom u građevinsku knjigu i dnevnik koje mora odobriti nadzorni inženjer. U stavci obračunato 2 % radova iz stavaka 1-3 limarskih radova.</t>
  </si>
  <si>
    <t>STOLARIJA   UKUPNO:</t>
  </si>
  <si>
    <t xml:space="preserve">Stavka uključuje postavljanje svih potrebnih elemenata, rubnih profila za fasadu, okapnih profila, alu i/ili pvc kutnika (sa mrežicom) i ojačanja na sve rubove, čoškove, otvore, uglove i dr kao i obrada oko špaleta mineralnom vunom d =2.0 - 4.0 cm, te nabava i postavljanje kanala antenski kabel i sl. Na dijelu spoja vertikalne i horizontalne fasade postaviti okapni profil. Na spoju fasade i stolarije postaviti APU lajsne. U svemu se pridržavati uputa i specifikacija proizvođača, pravila struke i standarda kvalitete. </t>
  </si>
  <si>
    <r>
      <rPr>
        <b/>
        <sz val="9"/>
        <color rgb="FFFF0000"/>
        <rFont val="Arial"/>
        <family val="2"/>
      </rPr>
      <t>NAPOMENA</t>
    </r>
    <r>
      <rPr>
        <sz val="9"/>
        <rFont val="Arial"/>
        <family val="2"/>
      </rPr>
      <t>: U sklopu radova pripreme podloge obavezno obaviti test prionjivosti za podlogu, te ukoliko prionjivost nije zadovoljavajuća, uz konzultacije sa proizvođačem izvršiti stabilizaciju iste. Također ukoliko stara  podloga sadrži plijesnji, alge i gljivice, iste tretirati prema uputi proizvođača, prije izvedbe ETICS-a.</t>
    </r>
  </si>
  <si>
    <t xml:space="preserve"> - zidovi balkona, terasa (min. vuna d=3 cm)</t>
  </si>
  <si>
    <t>Demontaža postojećeg vertikalnog i horizontalnog oluka  sa svim fazonskim komadima,obujmicama i pričvršćenjima te opšava dimnjaka i poda terase. U cijeni sav potreban rad, horizontalni i vertikalni prijenos te odvoz na deponij. Obračun po m'.</t>
  </si>
  <si>
    <t>Uklanjanje  slabodržeće žbuke s pročelja zgrade  do nosivog dijela. Pretpostavljena debljina sloja  4 cm. Detaljan pregled  nakon postavljene skele  uz prisustvo i ovjerom nadzornog inženjera. Na crtežu pročelja označiti ustanovljene neravnine i kotirati slabodržeće površine. Obračun po m2 pretpostavljene površine s odvozom šute na gradski deponij.</t>
  </si>
  <si>
    <t>Otprašivanje i čišćenje površine kompletnog pročelja i pranje vodenim mlazom pod pritiskom, uključivo i pranje sokla. Stavka se obračunava po izvedenim situacijama upisom količina u građevinskoj knjizi i prema naputcima nadzornog inženjera. Obračun po m2.</t>
  </si>
  <si>
    <t xml:space="preserve"> - terase, dimnjaci, vijenci</t>
  </si>
  <si>
    <t>Obrada unutarnjih špaleta nakon ugradnje vanjske stolarije produžnim mortom, širina do 25 cm. Obračun po m.</t>
  </si>
  <si>
    <t>Dobava materijala i izrada parne brane od sintetičke folije na bazi polietilena visoke gustoće. (Folija se slobodno polaže na postojeću hidroizolaciju od bitumenske ljepenke) od sintetičkog voala i spaja samoljepljivom trakom u preklopu spoja sukladno uputama proizvođaća materijala. Upotrijebiti parnu branu koje je kompatibilna sa bitumenskom ljepenkom (pod kompatibilnosti se podrazumijeva da su dva materijala međusobno inertni i da ne mjenjaju svojstva kad su u kontaktu). Uz sve vertikalne završetke i prodore kroz krov traka se polaže vertikalno u visini toplinske izolacije. Obračun po m2 postavljene parne brane ukljućujući odzrake za parnu branu.</t>
  </si>
  <si>
    <t>Dobava materijala te izrada  armiranog cementnog estriha  betona. Minimalna debljina estiha iznosi 6cm-10cm.Estih izvesti u padu prema postojećim slivnicima.Minimalan pad od cca 1%.Obračun po m2 izvedenog estriha.U stavci uračunata i građevinska folija koja se postavlja na kamenu vunu i razdijeljuje izolaciju od estriha.Potrebno izvesti dilatacije estriha.</t>
  </si>
  <si>
    <r>
      <t>Dobava, postava, skidanje i otprema  cijevne fasadne skele od bešavnih cijevi. Skelu izvesti prema postojećim HTZ propisima i u svemu kako je opisano u općim uvjetima. U jediničnu cijenu uključiti i zaštitni zastor od jutenih ili plastičnih  traka, koje se postavljaju s vanjske strane skele po cijeloj površini. Skelu je potrebno osigurati od prevrtanja sidrenjem u objekt, a od udara groma uzemljenjem. Potrebno je izvesti pomoćne čelične ili drvene ljestve - penjalice, u svrhu vertikalne komunikacije po skeli. Prije izvedbe skele izvođač je dužan izraditi  projekt skele što je u cijeni stavke. U cijeni je i osiguranje i zaštita na rubnim dijelovima skele i izrada tunelske skele na ulazu. Obračun se vrši po m</t>
    </r>
    <r>
      <rPr>
        <vertAlign val="superscript"/>
        <sz val="9"/>
        <rFont val="Arial"/>
        <family val="2"/>
      </rPr>
      <t>2</t>
    </r>
    <r>
      <rPr>
        <sz val="9"/>
        <rFont val="Arial"/>
        <family val="2"/>
      </rPr>
      <t xml:space="preserve"> postavljene skele.</t>
    </r>
  </si>
  <si>
    <r>
      <t>Zaštita staklenih površina i okvira postojeće vanjske stolarije PVC folijom pričvršćenom samoljepljivim trakama. U cijeni je uključen sav rad, materijal i pomoćni materijal.  Obračun po m</t>
    </r>
    <r>
      <rPr>
        <vertAlign val="superscript"/>
        <sz val="9"/>
        <rFont val="Arial"/>
        <family val="2"/>
      </rPr>
      <t>2</t>
    </r>
    <r>
      <rPr>
        <sz val="9"/>
        <rFont val="Arial"/>
        <family val="2"/>
      </rPr>
      <t>.</t>
    </r>
  </si>
  <si>
    <r>
      <t>m</t>
    </r>
    <r>
      <rPr>
        <vertAlign val="superscript"/>
        <sz val="9"/>
        <rFont val="Arial"/>
        <family val="2"/>
      </rPr>
      <t>2</t>
    </r>
  </si>
  <si>
    <r>
      <t xml:space="preserve">Dobava,doprema i ugradnja vertikalnh oluka  </t>
    </r>
    <r>
      <rPr>
        <sz val="9"/>
        <rFont val="Calibri"/>
        <family val="2"/>
      </rPr>
      <t>Ø</t>
    </r>
    <r>
      <rPr>
        <sz val="9"/>
        <rFont val="Arial"/>
        <family val="2"/>
      </rPr>
      <t>100 mm od obojanog pocinčanog lima. Vertikale su o zid pričvršćene pocinčanim obujmicama na razmaku cca 1.0 m. U cijeni je i koljeno 45, komplet s pričvrsnim materijalom i spajanje na horizontalni  oluk i ljevanoželjeznu cijev. Obračun po m'.</t>
    </r>
  </si>
  <si>
    <t xml:space="preserve">P r e p o r u k a: na spojevima ETICS-a sa stolarijom,ovisno o dimenzijama i poziciji otvora, te debljini izolacije, ugraditi priključne profile   za kvalitetan i trajan spoj ETICS-a sa stolarijom. Na spojevima ETICS-a sa prozorskim  klupicama, ugraditi izolacijsku traku za fuge (3-7mm). Sve što nije obuhvaćeno ovim opisom, izvesti prema uputama proizvođača komponenti certificiranog sustava, sukladno nacionalnim normama, te smjernicama za izradu ETICS sustava HUPFAS-a.Stavka uključuje postavljanje svih potrebnih elemenata, rubnih profila za fasadu, okapnih profila, alu i/ili pvc kutnika (sa mrežicom) i ojačanja na sve rubove, čoškove, otvore, uglove i dr kao i obrada oko špaleta mineralnom vunom d =2.0 - 4.0 cm, te nabava i postavljanje kanala antenski kabel i sl. Na dijelu spoja vertikalne i horizontalne fasade postaviti okapni profil. Na spoju fasade i stolarije postaviti APU lajsne. U svemu se pridržavati uputa i specifikacija proizvođača, pravila struke i standarda kvalitete. </t>
  </si>
  <si>
    <t>Skidanje štemanjem postojećih slojeva ravnog prohodnog i neprohodnog krova  sve do armiranobetonske ploče u debljini 20 cm sa spuštanjem materijala na gradilišnu deponiju te utovar i odvoz na gradski deponij</t>
  </si>
  <si>
    <t>Demontaža limenih klupčica na prozorima i pokrivne kape ogradnih zidova na ravnom prohodnom krovu.U cijenu je uključen snimak detalja za izradu novih širih klupica za debljinu toplinske izolacije sav potreban rad, horizontalni i vertikalni  prijenos s odvozom na gradsku deponiju . Obračun po m1 demontiranih klupčica i kapa.</t>
  </si>
  <si>
    <t xml:space="preserve"> a / prozorske klupice</t>
  </si>
  <si>
    <t xml:space="preserve"> b / kapa ogradnih zidova krovne terase</t>
  </si>
  <si>
    <t>Demontaža  postojeće drvene vanjske stolarije komplet krilo, štok i kutija od roleta, koja se zamjenjuju.U cijenu je uključe sav potreban rad, horizontalni i vertikalni  prijenos s odvozom na gradsku deponiju . Obračun po kom  demontiranih vrata ili prozora</t>
  </si>
  <si>
    <t>8.</t>
  </si>
  <si>
    <r>
      <t xml:space="preserve">Stavka uključuje dobavu i postavu potrebnih profila (rubni sokl,sokl profili i sl.) Sistem se izvodi na ab elementima i zidovima od opeke.Sve radove treba izvesti isključivo po uputama proizvođača fasadnog sustava,koristeći materijale,alate  i način izvođenja po tehnologiji proizvođača slojeva fasade i projekta fizike zgrade.                                                                                                                                                 </t>
    </r>
    <r>
      <rPr>
        <b/>
        <sz val="9"/>
        <color rgb="FFFF0000"/>
        <rFont val="Arial"/>
        <family val="2"/>
        <charset val="238"/>
      </rPr>
      <t>NAPOMENA</t>
    </r>
    <r>
      <rPr>
        <sz val="9"/>
        <rFont val="Arial"/>
        <family val="2"/>
      </rPr>
      <t>: U sklopu radova pripreme podloge obavezno obaviti test prionjivosti za podlogu, te ukoliko prionjivost nije zadovoljavajuća, uz konzultacije sa proizvođačem izvršiti stabilizaciju iste. Također ukoliko stara  podloga sadrži plijesnji, alge i gljivice, iste tretirati prema uputi proizvođača, prije izvedbe ETICS-a.
Obračun po m2 po normi za žbukanje:</t>
    </r>
  </si>
  <si>
    <t>U cijeni m2 komplet izvedene fasade obuhvatiti obradu svih špaleta, rubova,bridova, postave rubnih profila, završetaka, spojeva, prodora. Sve komponente moraju se ugraditi od istog proizvođača ili zastupnika. Za ugrađeni sustav priložiti izjave o sukladnosti. Obračun po m2 pročelja, sve komplet.</t>
  </si>
  <si>
    <t>sokl deb. XPS-a 5cm</t>
  </si>
  <si>
    <t>PROHODNI RAVNI KROV (KROVNA TERASA)</t>
  </si>
  <si>
    <t>PROHODNI I NEPROHODNI RAVNI KROVOVI</t>
  </si>
  <si>
    <t>3.1.</t>
  </si>
  <si>
    <t xml:space="preserve">NEPROHODNI RAVNI KROV </t>
  </si>
  <si>
    <t xml:space="preserve">Dobava i izvedba montažnih slivnika za prihvat slivne vode za ravni krov. Promjer, tip i način ugradnje utvrditi na licu mjesta. Obračun po komadu ugrađenog slivnika sa svim potrebnim radnjama do uporabne vrijednosti. 
</t>
  </si>
  <si>
    <t>PROHODNI I NEPROHODNI RAVNI KROVOVI    UKUPNO:</t>
  </si>
  <si>
    <r>
      <t xml:space="preserve">Ugradnja cijevi za </t>
    </r>
    <r>
      <rPr>
        <b/>
        <sz val="9"/>
        <rFont val="Arial"/>
        <family val="2"/>
      </rPr>
      <t xml:space="preserve">odvod kondenzata </t>
    </r>
    <r>
      <rPr>
        <sz val="9"/>
        <rFont val="Arial"/>
        <family val="2"/>
      </rPr>
      <t>klima uređaja koji su postavljeni na fasadi. Dispozicija i broj vertikala za klima uređaje potrebno dogovoriti sa predstavnikom zgrade na licu mjesta i u kordinaciji sa nadzornim inženjerom. Promjer cijevi koji se ugrađuje iznosi 32mm. Obračun po m' ugrađene cijevi sa kompletnim radovima do uporabne vrijednosti.</t>
    </r>
  </si>
  <si>
    <r>
      <t xml:space="preserve">Završno </t>
    </r>
    <r>
      <rPr>
        <b/>
        <sz val="9"/>
        <rFont val="Arial"/>
        <family val="2"/>
      </rPr>
      <t>čišćenje objekta</t>
    </r>
    <r>
      <rPr>
        <sz val="9"/>
        <rFont val="Arial"/>
        <family val="2"/>
      </rPr>
      <t xml:space="preserve"> od ostataka ljepila, silikata. Potrebno očistiti sve klupice, stakla i okoliš objekta. Obračun po kompletu radova.</t>
    </r>
  </si>
  <si>
    <t>pauš.</t>
  </si>
  <si>
    <t>Dobava,doprema i ugradnja limenih opšava  sudara zida i ravnog krova, opšav završetka ravnog krova ,opšava oko dimovodnih kanala na krovu, limenih kapa ogradnog zida terase ispod metalne ograde i kapa ogradnog zida terase  od obojanog pocinčanog lima. Izvesti  prema snimku postojećeg opšava i u  dogovoru sa nadzornim inženjerom.  Sve spojeve lima izvesti standardnim  preklopima, po  potrebi brtviti trajnoelastičnim kitom. Obračun po m1 kompletno izvedenog opšava.</t>
  </si>
  <si>
    <t xml:space="preserve"> - opšav sudara zida i ravnog krova razvijene širine 45 cm</t>
  </si>
  <si>
    <t xml:space="preserve"> - opšav završetka ravnog krova spoj na horizontalni oluk  razvijene širine 45 cm</t>
  </si>
  <si>
    <t xml:space="preserve"> -tende</t>
  </si>
  <si>
    <t xml:space="preserve"> a / prozor 0,80*0,80</t>
  </si>
  <si>
    <t xml:space="preserve"> b / prozor sa kutijom roleta0,80*0,98</t>
  </si>
  <si>
    <t xml:space="preserve"> c / prozor sa kutijom roleta1,35*1,58</t>
  </si>
  <si>
    <t xml:space="preserve"> d / vrata sa fiksnim dijelom 1,82*2,56</t>
  </si>
  <si>
    <t xml:space="preserve"> e / balkonska vrata sa prozorom 2,10*2,38</t>
  </si>
  <si>
    <t xml:space="preserve"> - zidovi krovne terase          (min. vuna d=3 cm)</t>
  </si>
  <si>
    <t xml:space="preserve"> - terase, dimnjaci, </t>
  </si>
  <si>
    <t>135*22</t>
  </si>
  <si>
    <t>125*22</t>
  </si>
  <si>
    <t>80*22</t>
  </si>
  <si>
    <t>88*15</t>
  </si>
  <si>
    <t>Ličenje metalne  ograde terasa i krovne terase. Rad uključuje skidanje starog naličja i,odmašćivanja podloge,nanošenja temeljnog premaza i nanošenje završnog premaza u boji po želji investitora.Obračun po metru dužnom  postojeće ograde</t>
  </si>
  <si>
    <t>Razni nepredviđeni radovi koji se mogu pojaviti. Priznavanje radova se dokazuje upisom u građevinsku knjigu i dnevnik koje mora odobriti nadzorni inženjer. U stavci obračunato 5 % radova iz stavke 1-6 izolaterskih i fasaderskih radova.</t>
  </si>
  <si>
    <t>NEPROHODNI RAVNI  KROV     UKUPNO:</t>
  </si>
  <si>
    <t>PROHODNI  RAVNI  KROV (KROVNA TERASA)    UKUPNO:</t>
  </si>
  <si>
    <t>PROHODNI I NEPROHODNI KROVOVI</t>
  </si>
  <si>
    <t>9.</t>
  </si>
  <si>
    <t>Demontaža postojeće gromobranske instalacije od Fe-Zn trake  na krovu zgrade s privremenim deponiranjem i glede ponovne ugradnje. Obračun po m'</t>
  </si>
  <si>
    <t>Ispitivanje gromobranske instalacije od strane ovlaštene osobe</t>
  </si>
  <si>
    <t>paušal.</t>
  </si>
  <si>
    <t>Montaža postojeće gromobranske instalacije od Fe-Zn traka po fasadi i na krovu zgrade. U jediničnoj cijeni sadržan je sav potreban rad i materijal za ugradbu. Obračun po m</t>
  </si>
  <si>
    <t>Izvedba premosnica limenih opšava na krovu te metalne ograde  s gromobranskom FeZn trakom (Al žicom Ø 8 mm), FeZn pletenicom</t>
  </si>
  <si>
    <t>Razni nepredviđeni radovi koji se mogu pojaviti. Priznavanje radova se dokazuje upisom u građevinsku knjigu i dnevnik koje mora odobriti nadzorni inženjer. U stavci obračunato 2 % radova iz stavke 1-8 demontaža i rušenja.</t>
  </si>
  <si>
    <t>Razni nepredviđeni radovi koji se mogu pojaviti. Priznavanje radova se dokazuje upisom u građevinsku knjigu i dnevnik koje mora odobriti nadzorni inženjer. U stavci obračunato 2% radova iz stavaka 1-7.</t>
  </si>
  <si>
    <t>A</t>
  </si>
  <si>
    <t>Dobava i ugradnja dvokrilnog PVC prozora bijele boje, veličine zidarskog otvora 135/140+18 cm, ostakljenog IZO staklom (4+12+4) s maksimalnim koeficijentom prolaska topline U=1,1 W/m²K (za staklo) i U=1,40 W/m²K (za komplet). Prozor se sastoji od otklopno-zaokretnog krila i  zaokretnog krila, sa kutijom za PVC roletama. Obračun po komadu kompletno ugrađenog proz. elementa,  okov,ostakljenje i montažni pribor.</t>
  </si>
  <si>
    <t>Dobava i ugradnja jednokrilnog  PVC prozora bijele boje, veličine zidarskog otvora 80/80+18 cm, ostakljenog IZO staklom (4+12+4) s maksimalnim koeficijentom prolaska topline U=1,1 W/m²K (za staklo) i U=1,40 W/m²K (za komplet). Prozor se sastoji od otklopno-zaokretnog krila i  zaokretnog krila, sa kutijom za PVC roletama. Obračun po komadu kompletno ugrađenog proz. elementa,  okov,ostakljenje i montažni pribor.</t>
  </si>
  <si>
    <t>Dobava i ugradnja jednokrilnog  PVC prozora bijele boje, veličine zidarskog otvora 80/80 cm, ostakljenog IZO staklom (4+12+4) s maksimalnim koeficijentom prolaska topline U=1,1 W/m²K (za staklo) i U=1,40 W/m²K (za komplet).  Prozor se sastoji od otklopno-zaokretnog krila i  zaokretnog krila. Obračun po komadu kompletno ugrađenog proz. elementa,  okov,ostakljenje i montažni pribor.</t>
  </si>
  <si>
    <t>Dobava i ugradnja PVC vratiju sa nadsvijetlom i  fiksnim dijelom ukupne veličine 182/256 cm.Vrata 95/215 cm stoji se od otklopno zaokretnog krila ostakljeno IZO staklom 4+12+4 mm, nadsvijetlo 95/41 otklopno krilo,te fisni dio 87/256 cm ostakljeno IZO staklom 4+12+4 mm s maksimalnim koeficijentom prolaska topline U=1,1 W/m²K (za staklo) i U=1,40 W/m²K (za komplet). Obračun po komadu kompletno ugrađenog proz. elementa,  okov,ostakljenje i montažni pribor.</t>
  </si>
  <si>
    <t>Dobava i ugradnja PVC balkonskih vratiju i prozora  bijele boje, veličine zidarskog otvora 88/220+18; 125/140+18 cm, ostakljenog IZO staklom (4+12+4). Balkonska vrata sa stoji se od otklopno zaokretnog krila čiji je donji dio visine 87 cm od punog panela a ostalo ostakljeno IZO staklom 4+12+4 mm te kutijom za PVC rolete s maksimalnim koeficijentom prolaska topline U=1,1 W/m²K (za staklo) i U=1,40 W/m²K (za komplet).  Prozor se sastoji od otklopno-zaokretnog krila i  zaokretnog krila, sa kutijom za PVC roletama. Obračun po komadu kompletno ugrađenog proz. elementa,  okov,ostakljenje i montažni pribor.</t>
  </si>
  <si>
    <t>UKUPNO bez PDV-a</t>
  </si>
  <si>
    <t>PDV (25%)</t>
  </si>
  <si>
    <t>UKUPNO s PDV-om</t>
  </si>
  <si>
    <t>REKAPITULACIJA</t>
  </si>
  <si>
    <t xml:space="preserve">Uređenje betonskih dijelova zgrade, dimnjaka, vanjske i unutarnje plohe parapetnog zida loggie. Stavka uključuje čišćenje i odstranjivanje starih premaza i  slabo vezujućih slojeva, krpanje eventualnih oštećenja cementnom žbukom, te nakon sušenja, a neposredno prije izvođenja fasaderskih radova površinu impregnirati UNIVERZAL KONCENTRAT GRUNDOM (kao Murexin LF14 ili jednakovrijedno) i pregletati reparaturnim mortom (kao MUREXIN SM 40 ili jednakovrijedno). U cijeni  sve radnje za kvalitetnu izvedbu kao i dobava  svih potrebnih okapnih lajsni i  tipskih okapnica na istacima balkona. Obračun po m2 površine </t>
  </si>
  <si>
    <t>A r m i r a nj e: Armaturni sloj  se izrađuje u tri koraka.Prvi sloj morta (Energy Star ili jednakovrijedno) nanosi se ravnim gleterom tankoslojno po cijeloj površini fasade, drugi sloj zupčastim  gleterom   jer se na taj način osigurava odgovarajuća debljina sloja i pozicioniranje mrežice u gornjoj polovini,odnosno trećini sloja. U svježi mort se umeće staklena, alkalno otporna mrežica (Energy Tekstil ili jednakovrijedno) odozgo prema dolje  laganim pritiskom gladilicom uz min preklop od 10 cm. Treći sloj  morta (Energy Star ili jednakovrijedno) nanosi se najkasnije 24 sata od umetanja mrežice koja mora biti prekrivena barem 1 mm mortom za armiranje (ukupna min. debljina armaturnog sloja je 7 mm). Na površini armaturnog sloja ne smiju se ocrtavati obrisi mrežice.                                                                                               
P r e p o r u k a: na spojevima ETICS-a sa stolarijom,ovisno o dimenzijama i poziciji otvora, te debljini izolacije, ugraditi priključne profile   za kvalitetan i trajan spoj ETICS-a sa stolarijom. Na spojevima ETICS-a sa prozorskim  klupicama, ugraditi izolacijsku traku za fuge (3-7mm).                                                                                     
Sve što nije obuhvaćeno ovim opisom, izvesti prema uputama proizvođača komponenti certificiranog sustava, sukladno nacionalnim normama, te smjernicama za izradu ETICS sustava HUPFAS-a.</t>
  </si>
  <si>
    <t xml:space="preserve">Izvedba zaštitno dekorativne silikonska žbuke (kao Murexin Energy Furioso ili jednakovrijedno) valjane teksture (zrno do 2.00 mm) u svemu prema uputama proizvođača.                                                                                                                               Nakon sušenja armaturnog sloja  (1 mm/24 h), suha i čista podloga premazuje se ravnomjerno i temeljito nerazrijeđenim dubinskim, aktivnim predpremazom koji  služi kao vezivno sredstvo i kao sredstvo za  izjednačavanje upojnosti podloge, omogućava postizanje ujednačene boje završnog sloja i dodatnu hidrofobnost podloge (kao dubinski aktivni predpremaz Energy Primer ili jednakovrijedno). Nakon min. 24 sata sušenja, nanosi se paropropusna silikonska završna dekorativna žbuka, (kao Murexin Energy Furioso silikonska strukturna završna žbuka ili jednakovrijedno)  u granulaciji 1,5mm ili 2mm (u boji po izboru investitora i tonu dopuštenom za  ETICS; VOSS &gt;30% za silikonske žbuke).                                                                                                                          Sve što nije obuhvaćeno ovim opisom, izvesti prema uputama proizvođača komponenti certificiranog sustava, sukladno nacionalnim normama, te smjernicama za izradu ETICS sustava HUPFAS-a.   Detalje fasade izvesti prema dogovoru s projektantom. Obračun po m2 pročelja koje se žbuka. 
 </t>
  </si>
  <si>
    <t xml:space="preserve">Izvedba zaštitno dekorativne silikonske žbuke (betonski dijelovi zgrade) na koje se ne lijepi toplinska izolacija valjane teksture (zrno do 2,00 mm) u svemu prema uputama proizvođača. Nakon sušenja armaturnog sloja  (1 mm/24 h), suha i čista podloga premazuje se ravnomjerno i temeljito nerazrijeđenim dubinskim, aktivnim predpremazom koji  služi kao vezivno sredstvo i kao sredstvo za izjednačavanje upojnosti podloge, omogućava postizanje ujednačene boje završnog sloja i dodatnu hidrofobnost podloge (kao dubinski aktivni predpremaz Energy Primer ili jednakovrijedno). Nakon min. 24 sata sušenja, nanosi se paropropusna silikonska završna dekorativna žbuka, (kao Murexin Energy Furioso silikonska strukturna završna žbuka ili jednakovrijedno)  u granulaciji 1,5mm ili 2mm (u boji po izboru investitora i tonu dopuštenom za  ETICS; VOSS &gt;30% za silikonske žbuke).                                                                                                                          Sve što nije obuhvaćeno ovim opisom, izvesti prema uputama proizvođača komponenti certificiranog sustava, sukladno nacionalnim normama, te smjernicama za izradu ETICS sustava HUPFAS-a.   Detalje fasade izvesti prema dogovoru s projektantom. Obračun po m2 pročelja koje se žbuka. 
 </t>
  </si>
  <si>
    <r>
      <t xml:space="preserve">Izvedba </t>
    </r>
    <r>
      <rPr>
        <b/>
        <sz val="9"/>
        <rFont val="Arial"/>
        <family val="2"/>
      </rPr>
      <t>zaštitno</t>
    </r>
    <r>
      <rPr>
        <sz val="9"/>
        <rFont val="Arial"/>
        <family val="2"/>
      </rPr>
      <t xml:space="preserve"> </t>
    </r>
    <r>
      <rPr>
        <b/>
        <sz val="9"/>
        <rFont val="Arial"/>
        <family val="2"/>
      </rPr>
      <t>dekorativne silikatne žbuke</t>
    </r>
    <r>
      <rPr>
        <sz val="9"/>
        <rFont val="Arial"/>
        <family val="2"/>
      </rPr>
      <t xml:space="preserve"> (</t>
    </r>
    <r>
      <rPr>
        <b/>
        <sz val="9"/>
        <rFont val="Arial"/>
        <family val="2"/>
      </rPr>
      <t>u zoni sokla</t>
    </r>
    <r>
      <rPr>
        <sz val="9"/>
        <rFont val="Arial"/>
        <family val="2"/>
      </rPr>
      <t>) valjane teksture (zrno do 2,00 mm) u svemu prema uputama proizvođača. Izvedba u boji po želji investitora. Podlogu prethodno impregnirati i pripremiti prema uputama proizvođača, što je potrebno uključiti u cijenu. Detalje fasade izvesti prema dogovoru s projektantom. Obračun po m2 pročelja koje se žbuka  (na obrađenu podlogu od armiranog cementnog ljepila i postavljene mrežice koja je obračunata u ovoj stavci ) sa  akrilatnom žbukom na bazi umjetnih smola (</t>
    </r>
    <r>
      <rPr>
        <sz val="9"/>
        <rFont val="Arial"/>
        <family val="2"/>
        <charset val="238"/>
      </rPr>
      <t>kao npr. Murexin Energy Creative ili jednakovrijedno</t>
    </r>
    <r>
      <rPr>
        <sz val="9"/>
        <rFont val="Arial"/>
        <family val="2"/>
      </rPr>
      <t>) veličine zrna 2 mm što ukljućuje i prethodnu pripremu podloge(staklena mrežica i ljepilo). Boja po izboru predstavnika investitora. Izvesti prema uputama proizvođača. Obračun po m2 završnog sloja i pripreme podloge.</t>
    </r>
  </si>
  <si>
    <t>Izrada hidroizolacije na ravnom krovu:Proces izrade obuhvaća slijedeće radnje -Grundiranje-impregniranje pripremljenje površine . Nakon sušenja predpremaza slijedi nanošenje hidroizolacijskog premaza (kao RD-ELASTOROOF-a  ili jednakovrijedno, u 2 sloja: Na pripremljenu podlogu (grundirana površina) postavlja se mrežica i na nju se nanosi prvi sloj hidroizolacija, a drugi sloj se nanosi nakon sušenja prvog sloja.Sve detalje izvesti prema pravilima struke. Obračun po m2</t>
  </si>
  <si>
    <t>Izrada hidroizolacije na ravnom krovu:Proces izrade obuhvaća slijedeće radnje -Grundiranje-impregniranje pripremljenje površine . Nakon sušenja predpremaza slijedi nanošenje hidroizolacijskog premaza (kao RD-ELASTOROOF-a ili jednakovrijedno u 2 sloja: Na pripremljenu podlogu (grundirana površina) postavlja se mrežica i na nju se nanosi prvi sloj hidroizolacija, a drugi sloj se nanosi nakon sušenja prvog sloja.Sve detalje izvesti prema pravilima struke. Obračun po m2</t>
  </si>
  <si>
    <r>
      <t xml:space="preserve">Dobava i ugradnja materijala za izvedbu povezanog sustava za vanjsku toplinsku izolaciju (ETICS)  od MINERALNE KAMENE VUNE HRN 12667 (ili jednakovrijedno), d= 8 cm, *deklarirana toplinske provodljivosti λd=0.036W/mK,  *klasa gorivosti A1 HRN EN 501-1, *otpor difuziji vodene pare μ=1 HRN EN 12086 (ili jednakovrijedno).                                                                                                                                                                                      
F a z e   i z r a d e:                                                                                                                                                         Postavljanje  završnog "U"  profila za podnožje. Pričvršćivanje izvesti nerđajućim vijcima na razmaku svakih 40 do 60 cm. (Alternativa: okapni profil sa mrežicom)
L i j e p lj e nj e: Postavljanje toplinske izolacije vrši se mineralnim mortom  za ljepljenje i izravnavanje (kao Energy Star ili jednakovrijedno) na način da se u debljini sloja nanesenog na poleđinu ploče (debljine 1-2 cm) prilikom polaganja ploče na podlogu stvori kontaktni sloj na najmanje 40% površine ploče. Mort se polaže na ploču rubno točkastom metodom pri čemu se stvara sloj morta na rubovima ploča u kontinuitetu te tri točke u sredini ploče promjera cca 15 cm. Neravnine u podlozi mogu se preuzeti u ljepilo ako su odstupanja do najviše 10 mm. Ploče se min 3 dana nakon lijepljenja dodatno mehanički pričvršćuju certificiranim pričvrsnicama STR-u (vijak) (6-8 kom/m2) prema „W“ shemi, odnosno, preporuka je da se  dokaže statičkim izračunom, a kod podloga upitne nosivosti u starogradnji i "pull-off" testom. Na kutovima objekta izolacijske ploče se preklapaju na izmjeničan vez, a potom se na te bridove, kao i bridove otvora, postavljaju PVC kutnici sa mrežicom, ili okapni profil na horizontalne bridove (tamo gdje je potrebno). Na kutovima otvora, (prozora,vrata,..) obaviti dijagonalna armiranja trakama armaturne mrežice 165gr/m2 min. dimenzije 20x40cm.                                                                                                                                       </t>
    </r>
    <r>
      <rPr>
        <b/>
        <sz val="9"/>
        <rFont val="Arial"/>
        <family val="2"/>
        <charset val="238"/>
      </rPr>
      <t/>
    </r>
  </si>
  <si>
    <r>
      <t xml:space="preserve">Dobava i ugradnja materijala za izvedbu povezanog sustava za vanjsku toplinsku izolaciju (ETICS)  od , MINERALNE KAMENE VUNE HRN 12667, d= 3 cm, *deklarirana toplinske provodljivosti λd=0.036W/mK, *klasa gorivosti A1 HRN EN 501-1(ili jednakovrijedno), *otpor difuziji vodene pare μ=1 HRN EN 12086 (ili jednakovrijedno)                                                                                                                                                                                             
F a z e   i z r a d e:                                                                                                                                                         Postavljanje  završnog "U"  profila za podnožje. Pričvršćivanje izvesti nerđajućim vijcima na razmaku svakih 40 do 60 cm. (Alternativa: okapni profil sa mrežicom)
L i j e p lj e nj e: Postavljanje toplinske izolacije vrši se mineralnim mortom  za ljepljenje i izravnavanje (kao Energy Star ili jednakovrijedno) na način da se u debljini sloja nanesenog na poleđinu ploče (debljine 1-2 cm) prilikom polaganja ploče na podlogu stvori kontaktni sloj na najmanje 40% površine ploče. Mort se polaže na ploču rubno točkastom metodom pri čemu se stvara sloj morta na rubovima ploča u kontinuitetu te tri točke u sredini ploče promjera cca 15 cm. Neravnine u podlozi mogu se preuzeti u ljepilo ako su odstupanja do najviše 10 mm. Ploče se min.3 dana nakon lijepljenja dodatno mehanički pričvršćuju certificiranim pričvrsnicama STR-u  (vijak) (6-8 kom/m2) prema „W“ shemi, odnosno, preporuka je da se  dokaže statičkim izračunom, a kod podloga upitne nosivosti u starogradnji i "pull-off" testom.Na kutovima objekta izolacijske ploče se preklapaju na izmjeničan vez, a potom se na te bridove, kao i bridove otvora, postavljaju PVC kutnici sa mrežicom, ili okapni profil na horizontalne bridove (tamo gdje je potrebno). Na kutovima otvora, (prozora,vrata,..) obaviti dijagonalna armiranja trakama armaturne mrežice 165gr/m2 min. dimenzije 20x40cm.                                                                                                    A r m i r a nj e: Armaturni sloj  se izrađuje u tri koraka.Prvi sloj morta (Energy Star ili jednakovrijedno) nanosi se ravnim gleterom tankoslojno po cijeloj površini fasade, drugi sloj zupčastim  gleterom   jer se na taj način osigurava odgovarajuća debljina sloja i pozicioniranje mrežice u gornjoj polovini,odnosno trećini sloja. U svježi mort se umeće staklena, alkalno otporna mrežica (Energy Tekstil ili jednakovrijedno) odozgo prema dolje  laganim pritiskom gladilicom uz min preklop od 10 cm. Treći sloj  morta (Energy Star ili jednakovrijedno) nanosi se najkasnije 24 sata od umetanja mrežice koja mora biti prekrivena barem 1 mm mortom za armiranje (ukupna min. debljina armaturnog sloja je 7 mm). Na površini armaturnog sloja ne smiju se ocrtavati obrisi mrežice.                                                                                                                                </t>
    </r>
    <r>
      <rPr>
        <b/>
        <sz val="9"/>
        <rFont val="Arial"/>
        <family val="2"/>
        <charset val="238"/>
      </rPr>
      <t/>
    </r>
  </si>
  <si>
    <t>Obračun po m2 po HRN (ili jednakovrijedno) za žbukanje *otvori do 3m2 se ne odbijaju</t>
  </si>
  <si>
    <r>
      <t xml:space="preserve">Nabava materijala,izrada i postava </t>
    </r>
    <r>
      <rPr>
        <b/>
        <sz val="9"/>
        <rFont val="Arial"/>
        <family val="2"/>
      </rPr>
      <t>toplinskog fasadnog u zoni sokla</t>
    </r>
    <r>
      <rPr>
        <sz val="9"/>
        <rFont val="Arial"/>
        <family val="2"/>
      </rPr>
      <t xml:space="preserve"> </t>
    </r>
    <r>
      <rPr>
        <b/>
        <sz val="9"/>
        <rFont val="Arial"/>
        <family val="2"/>
      </rPr>
      <t>XPS-om d= 5 cm</t>
    </r>
    <r>
      <rPr>
        <sz val="9"/>
        <rFont val="Arial"/>
        <family val="2"/>
      </rPr>
      <t xml:space="preserve"> sistema tipa ETICS, prema HRN EN 13499 (ili jednakovrijedno),  Toplinski sistem se sastoji od :</t>
    </r>
  </si>
  <si>
    <r>
      <t>*ploče ekstrudiranog polistirena XPS hrapave površine</t>
    </r>
    <r>
      <rPr>
        <b/>
        <sz val="9"/>
        <rFont val="Arial"/>
        <family val="2"/>
      </rPr>
      <t xml:space="preserve"> </t>
    </r>
    <r>
      <rPr>
        <sz val="9"/>
        <rFont val="Arial"/>
        <family val="2"/>
      </rPr>
      <t xml:space="preserve"> u skladu s HRN EN  13164 (ili jednakovrijedno) i  HRN EN 1349 ( </t>
    </r>
    <r>
      <rPr>
        <sz val="9"/>
        <rFont val="Arial"/>
        <family val="2"/>
        <charset val="238"/>
      </rPr>
      <t>kao Austrotherm  ili jednakovrijedno)</t>
    </r>
    <r>
      <rPr>
        <sz val="9"/>
        <rFont val="Arial"/>
        <family val="2"/>
      </rPr>
      <t xml:space="preserve">  postavljene do osnovnog ruba profola iz AL-u. Ploče su ljepljene polimercementnim mortom i pričvršćene pričvrsnicama sa širokom glavom (polimercementni mort armiran alkalno postojanom mrežicom od staklenih vlakana, nanosi se u dva sloja, ukupne debljine min 7.00mm).</t>
    </r>
  </si>
  <si>
    <t>Dobava, doprema i ugradnja toplinske izolacije od ploča tvrde kamene vune u ploče dvoslojne gustoće d = 14 cm, minimalne tlačne čvrtoće 70kPa  svemu prema planu polaganja i uputstvima proizvođača.                                                                                                                                                                                      Potrebne karakteristike:                                                                                                                                                                                                                                                                                                                                                                                                                  *deklarirana toplinska provodljivost λd=0.04W/mK po HRN EN 12667 (ili jednakovrijedno)                                                           *klasa negorivosti A1 po HRN EN 501-1  (ili jednakovrijedno)                                                                                                               *otpor difuziji vodene pare μ =1 po HRN EN 12086 (ili jednakovrijedno)                                                                                                                                                                                                                                                                                                         *tlačna čvrtoća HRN EN 826 (ili jednakovrijedno)                                                                                                                                      U cijenu je uračunat sav potreban rad i materijal, kao i holker na spoju horizontalne i verikalne površine na nadozidu i oko dimnjaka. Obračun po m2 tlocrtne površine krova.</t>
  </si>
  <si>
    <t>Dobava, doprema i ugradnja toplinske izolacije od ploča tvrde kamene vune u ploče dvoslojne gustoće d = 14 cm, minimalne tlačne čvrtoće 70kPa  svemu prema planu polaganja i uputstvima proizvođača.                                                                                                                                                                                      Potrebne karakteristike:                                                                                                                                                                                                                                                                                                                                                                                                                  *deklarirana toplinska provodljivost λd=0.04W/mK po HRN EN 12667 (ili jednakovrijedno)                                                           *klasa negorivosti A1 po HRN EN 501-1  (ili jednakovrijedno)                                                                                                               *otpor difuziji vodene pare μ =1 po HRN EN 12086    (ili jednakovrijedno)                                                                                                                                                                                                                                                                                                      *tlačna čvrtoća HRN EN 826 (ili jednakovrijedno)                                                                                                                                      U cijenu je uračunat sav potreban rad i materijal, kao i holker na spoju horizontalne i verikalne površine na nadozidu i oko dimnjaka. Obračun po m2 tlocrtne površine krova.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</si>
</sst>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A]General"/>
  </numFmts>
  <fonts count="25">
    <font>
      <sz val="12"/>
      <color indexed="8"/>
      <name val="Arial Narrow"/>
      <family val="2"/>
      <charset val="134"/>
    </font>
    <font>
      <sz val="10"/>
      <name val="Arial"/>
      <family val="2"/>
      <charset val="134"/>
    </font>
    <font>
      <sz val="12"/>
      <color indexed="8"/>
      <name val="Arial Narrow"/>
      <family val="2"/>
      <charset val="134"/>
    </font>
    <font>
      <b/>
      <sz val="10"/>
      <name val="Arial"/>
      <family val="2"/>
    </font>
    <font>
      <sz val="10"/>
      <name val="Arial"/>
      <family val="2"/>
    </font>
    <font>
      <sz val="10"/>
      <color indexed="8"/>
      <name val="Arial"/>
      <family val="2"/>
    </font>
    <font>
      <sz val="9"/>
      <name val="Arial"/>
      <family val="2"/>
    </font>
    <font>
      <b/>
      <sz val="10"/>
      <color indexed="8"/>
      <name val="Arial"/>
      <family val="2"/>
    </font>
    <font>
      <b/>
      <sz val="9"/>
      <name val="Arial"/>
      <family val="2"/>
    </font>
    <font>
      <b/>
      <sz val="10"/>
      <color indexed="8"/>
      <name val="Arial Narrow"/>
      <family val="2"/>
      <charset val="134"/>
    </font>
    <font>
      <b/>
      <sz val="9"/>
      <name val="Arial"/>
      <family val="2"/>
      <charset val="238"/>
    </font>
    <font>
      <sz val="9"/>
      <color indexed="8"/>
      <name val="Arial"/>
      <family val="2"/>
    </font>
    <font>
      <b/>
      <sz val="9"/>
      <color indexed="8"/>
      <name val="Arial"/>
      <family val="2"/>
    </font>
    <font>
      <b/>
      <sz val="9"/>
      <color rgb="FFFF0000"/>
      <name val="Arial"/>
      <family val="2"/>
    </font>
    <font>
      <vertAlign val="superscript"/>
      <sz val="9"/>
      <name val="Arial"/>
      <family val="2"/>
    </font>
    <font>
      <sz val="9"/>
      <color indexed="8"/>
      <name val="Arial Narrow"/>
      <family val="2"/>
      <charset val="134"/>
    </font>
    <font>
      <sz val="9"/>
      <color indexed="62"/>
      <name val="Arial"/>
      <family val="2"/>
    </font>
    <font>
      <b/>
      <sz val="9"/>
      <color indexed="8"/>
      <name val="Arial Narrow"/>
      <family val="2"/>
      <charset val="134"/>
    </font>
    <font>
      <sz val="9"/>
      <color indexed="10"/>
      <name val="Arial"/>
      <family val="2"/>
    </font>
    <font>
      <sz val="9"/>
      <color rgb="FF0070C0"/>
      <name val="Arial"/>
      <family val="2"/>
    </font>
    <font>
      <sz val="9"/>
      <name val="Calibri"/>
      <family val="2"/>
    </font>
    <font>
      <sz val="9"/>
      <name val="Arial Narrow"/>
      <family val="2"/>
    </font>
    <font>
      <sz val="10"/>
      <name val="Arial"/>
      <family val="2"/>
      <charset val="238"/>
    </font>
    <font>
      <sz val="9"/>
      <name val="Arial"/>
      <family val="2"/>
      <charset val="238"/>
    </font>
    <font>
      <b/>
      <sz val="9"/>
      <color rgb="FFFF0000"/>
      <name val="Arial"/>
      <family val="2"/>
      <charset val="238"/>
    </font>
  </fonts>
  <fills count="2">
    <fill>
      <patternFill patternType="none"/>
    </fill>
    <fill>
      <patternFill patternType="gray125"/>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164" fontId="2" fillId="0" borderId="0" applyBorder="0" applyProtection="0">
      <alignment vertical="center"/>
    </xf>
    <xf numFmtId="0" fontId="22" fillId="0" borderId="0"/>
  </cellStyleXfs>
  <cellXfs count="93">
    <xf numFmtId="0" fontId="0" fillId="0" borderId="0" xfId="0" applyAlignment="1"/>
    <xf numFmtId="0" fontId="4" fillId="0" borderId="0" xfId="0" applyNumberFormat="1" applyFont="1" applyBorder="1" applyAlignment="1">
      <alignment horizontal="center" vertical="center" wrapText="1"/>
    </xf>
    <xf numFmtId="4" fontId="4" fillId="0" borderId="0" xfId="0" applyNumberFormat="1" applyFont="1" applyBorder="1" applyAlignment="1">
      <alignment horizontal="right" vertical="center" wrapText="1"/>
    </xf>
    <xf numFmtId="4" fontId="3" fillId="0" borderId="6" xfId="0" applyNumberFormat="1" applyFont="1" applyBorder="1" applyAlignment="1">
      <alignment horizontal="right" vertical="center" wrapText="1"/>
    </xf>
    <xf numFmtId="0" fontId="3" fillId="0" borderId="0"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0" fontId="4" fillId="0" borderId="0" xfId="0" applyNumberFormat="1" applyFont="1" applyBorder="1" applyAlignment="1">
      <alignment horizontal="justify" vertical="center" wrapText="1"/>
    </xf>
    <xf numFmtId="0" fontId="3" fillId="0" borderId="0" xfId="0" applyNumberFormat="1" applyFont="1" applyBorder="1" applyAlignment="1">
      <alignment horizontal="justify" vertical="center" wrapText="1"/>
    </xf>
    <xf numFmtId="0" fontId="5" fillId="0" borderId="0" xfId="0" applyNumberFormat="1" applyFont="1" applyBorder="1" applyAlignment="1">
      <alignment horizontal="justify" vertical="center" wrapText="1"/>
    </xf>
    <xf numFmtId="0" fontId="6" fillId="0" borderId="0" xfId="0" applyNumberFormat="1" applyFont="1" applyBorder="1" applyAlignment="1">
      <alignment horizontal="justify" vertical="center" wrapText="1"/>
    </xf>
    <xf numFmtId="4" fontId="3" fillId="0" borderId="5" xfId="0" applyNumberFormat="1" applyFont="1" applyBorder="1" applyAlignment="1">
      <alignment horizontal="right" vertical="center" wrapText="1"/>
    </xf>
    <xf numFmtId="0" fontId="7" fillId="0" borderId="0" xfId="0" applyNumberFormat="1" applyFont="1" applyBorder="1" applyAlignment="1">
      <alignment horizontal="justify" vertical="center" wrapText="1"/>
    </xf>
    <xf numFmtId="4" fontId="3" fillId="0" borderId="0" xfId="0" applyNumberFormat="1" applyFont="1" applyBorder="1" applyAlignment="1">
      <alignment horizontal="right" vertical="center" wrapText="1"/>
    </xf>
    <xf numFmtId="0" fontId="4" fillId="0" borderId="0" xfId="0" applyNumberFormat="1" applyFont="1" applyBorder="1" applyAlignment="1">
      <alignment horizontal="justify" vertical="center"/>
    </xf>
    <xf numFmtId="0" fontId="5" fillId="0" borderId="0" xfId="0" applyNumberFormat="1" applyFont="1" applyBorder="1" applyAlignment="1">
      <alignment horizontal="justify" vertical="center"/>
    </xf>
    <xf numFmtId="0" fontId="3" fillId="0" borderId="5" xfId="0" applyNumberFormat="1" applyFont="1" applyBorder="1" applyAlignment="1">
      <alignment horizontal="center" vertical="center" wrapText="1"/>
    </xf>
    <xf numFmtId="0" fontId="3" fillId="0" borderId="4" xfId="0" applyNumberFormat="1" applyFont="1" applyBorder="1" applyAlignment="1">
      <alignment horizontal="justify" vertical="center" wrapText="1"/>
    </xf>
    <xf numFmtId="0" fontId="4" fillId="0" borderId="0" xfId="0" applyNumberFormat="1" applyFont="1" applyFill="1" applyBorder="1" applyAlignment="1">
      <alignment horizontal="center" vertical="top"/>
    </xf>
    <xf numFmtId="0" fontId="6" fillId="0" borderId="0" xfId="0" applyNumberFormat="1" applyFont="1" applyFill="1" applyBorder="1" applyAlignment="1">
      <alignment horizontal="center" vertical="top" wrapText="1"/>
    </xf>
    <xf numFmtId="0" fontId="11" fillId="0" borderId="0" xfId="0" applyNumberFormat="1" applyFont="1" applyBorder="1" applyAlignment="1">
      <alignment horizontal="justify" vertical="center" wrapText="1"/>
    </xf>
    <xf numFmtId="0" fontId="8" fillId="0" borderId="0" xfId="0" applyNumberFormat="1" applyFont="1" applyBorder="1" applyAlignment="1">
      <alignment horizontal="justify" vertical="center" wrapText="1"/>
    </xf>
    <xf numFmtId="0" fontId="8" fillId="0" borderId="0" xfId="0" applyNumberFormat="1" applyFont="1" applyBorder="1" applyAlignment="1">
      <alignment horizontal="center" vertical="center" wrapText="1"/>
    </xf>
    <xf numFmtId="4" fontId="8" fillId="0" borderId="0" xfId="0" applyNumberFormat="1" applyFont="1" applyBorder="1" applyAlignment="1">
      <alignment horizontal="right" vertical="center" wrapText="1"/>
    </xf>
    <xf numFmtId="4" fontId="6" fillId="0" borderId="0" xfId="0" applyNumberFormat="1" applyFont="1" applyBorder="1" applyAlignment="1">
      <alignment horizontal="right" vertical="center" wrapText="1"/>
    </xf>
    <xf numFmtId="0" fontId="8" fillId="0" borderId="0" xfId="0" applyNumberFormat="1" applyFont="1" applyFill="1" applyBorder="1" applyAlignment="1">
      <alignment horizontal="center" vertical="top" wrapText="1"/>
    </xf>
    <xf numFmtId="0" fontId="8" fillId="0" borderId="0" xfId="0" applyNumberFormat="1" applyFont="1" applyFill="1" applyBorder="1" applyAlignment="1">
      <alignment horizontal="justify" vertical="center" wrapText="1"/>
    </xf>
    <xf numFmtId="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right" vertical="center" wrapText="1"/>
    </xf>
    <xf numFmtId="4" fontId="6" fillId="0" borderId="0" xfId="2" applyNumberFormat="1" applyFont="1" applyFill="1" applyBorder="1" applyAlignment="1">
      <alignment horizontal="right" vertical="center" wrapText="1"/>
    </xf>
    <xf numFmtId="0" fontId="6" fillId="0" borderId="0" xfId="2" applyNumberFormat="1" applyFont="1" applyFill="1" applyBorder="1" applyAlignment="1">
      <alignment horizontal="justify" vertical="center" wrapText="1"/>
    </xf>
    <xf numFmtId="0" fontId="6" fillId="0" borderId="0" xfId="0" applyNumberFormat="1" applyFont="1" applyBorder="1" applyAlignment="1">
      <alignment horizontal="center" vertical="center" wrapText="1"/>
    </xf>
    <xf numFmtId="4" fontId="8" fillId="0" borderId="5" xfId="0" applyNumberFormat="1" applyFont="1" applyBorder="1" applyAlignment="1">
      <alignment horizontal="right" vertical="center" wrapText="1"/>
    </xf>
    <xf numFmtId="4" fontId="8" fillId="0" borderId="6" xfId="0" applyNumberFormat="1" applyFont="1" applyBorder="1" applyAlignment="1">
      <alignment horizontal="right" vertical="center" wrapText="1"/>
    </xf>
    <xf numFmtId="0" fontId="12" fillId="0" borderId="0" xfId="0" applyNumberFormat="1" applyFont="1" applyBorder="1" applyAlignment="1">
      <alignment horizontal="justify" vertical="center" wrapText="1"/>
    </xf>
    <xf numFmtId="0" fontId="6" fillId="0" borderId="0" xfId="2" applyNumberFormat="1" applyFont="1" applyFill="1" applyBorder="1" applyAlignment="1">
      <alignment vertical="center" wrapText="1"/>
    </xf>
    <xf numFmtId="0" fontId="6" fillId="0" borderId="0" xfId="0" applyNumberFormat="1" applyFont="1" applyFill="1" applyBorder="1" applyAlignment="1">
      <alignment horizontal="center" vertical="top" shrinkToFit="1"/>
    </xf>
    <xf numFmtId="0" fontId="15" fillId="0" borderId="0" xfId="0" applyFont="1" applyAlignment="1">
      <alignment shrinkToFit="1"/>
    </xf>
    <xf numFmtId="0" fontId="15" fillId="0" borderId="0" xfId="0" applyFont="1" applyFill="1" applyAlignment="1">
      <alignment horizontal="center" shrinkToFit="1"/>
    </xf>
    <xf numFmtId="0" fontId="16" fillId="0" borderId="0" xfId="0" applyNumberFormat="1" applyFont="1" applyBorder="1" applyAlignment="1">
      <alignment horizontal="justify" vertical="center" wrapText="1"/>
    </xf>
    <xf numFmtId="0" fontId="6" fillId="0" borderId="0" xfId="0" applyNumberFormat="1" applyFont="1" applyFill="1" applyBorder="1" applyAlignment="1">
      <alignment horizontal="center" vertical="center" wrapText="1"/>
    </xf>
    <xf numFmtId="0" fontId="6" fillId="0" borderId="0" xfId="2" applyNumberFormat="1" applyFont="1" applyFill="1" applyBorder="1" applyAlignment="1">
      <alignment horizontal="center" vertical="top" wrapText="1"/>
    </xf>
    <xf numFmtId="0" fontId="6" fillId="0" borderId="0" xfId="2" applyNumberFormat="1" applyFont="1" applyFill="1" applyBorder="1" applyAlignment="1">
      <alignment horizontal="center" vertical="center" wrapText="1"/>
    </xf>
    <xf numFmtId="0" fontId="8" fillId="0" borderId="4" xfId="0" applyNumberFormat="1" applyFont="1" applyBorder="1" applyAlignment="1">
      <alignment vertical="center"/>
    </xf>
    <xf numFmtId="0" fontId="17" fillId="0" borderId="5" xfId="0" applyFont="1" applyBorder="1" applyAlignment="1"/>
    <xf numFmtId="4" fontId="12" fillId="0" borderId="6" xfId="0" applyNumberFormat="1" applyFont="1" applyBorder="1" applyAlignment="1"/>
    <xf numFmtId="0" fontId="17" fillId="0" borderId="0" xfId="0" applyFont="1" applyAlignment="1"/>
    <xf numFmtId="0" fontId="8" fillId="0" borderId="1" xfId="0" applyNumberFormat="1" applyFont="1" applyFill="1" applyBorder="1" applyAlignment="1">
      <alignment vertical="center"/>
    </xf>
    <xf numFmtId="0" fontId="17" fillId="0" borderId="2" xfId="0" applyFont="1" applyBorder="1" applyAlignment="1"/>
    <xf numFmtId="4" fontId="12" fillId="0" borderId="3" xfId="0" applyNumberFormat="1" applyFont="1" applyBorder="1" applyAlignment="1"/>
    <xf numFmtId="0" fontId="8" fillId="0" borderId="0" xfId="0" applyNumberFormat="1" applyFont="1" applyBorder="1" applyAlignment="1">
      <alignment horizontal="justify" vertical="center"/>
    </xf>
    <xf numFmtId="0" fontId="18" fillId="0" borderId="0" xfId="0" applyNumberFormat="1" applyFont="1" applyBorder="1" applyAlignment="1">
      <alignment horizontal="justify" vertical="center" wrapText="1"/>
    </xf>
    <xf numFmtId="0" fontId="19" fillId="0" borderId="0" xfId="0" applyNumberFormat="1" applyFont="1" applyFill="1" applyBorder="1" applyAlignment="1">
      <alignment horizontal="center" vertical="top" wrapText="1"/>
    </xf>
    <xf numFmtId="0" fontId="6" fillId="0" borderId="0" xfId="0" applyNumberFormat="1" applyFont="1" applyBorder="1" applyAlignment="1">
      <alignment vertical="top" wrapText="1"/>
    </xf>
    <xf numFmtId="4" fontId="11" fillId="0" borderId="0" xfId="0" applyNumberFormat="1" applyFont="1" applyBorder="1" applyAlignment="1">
      <alignment horizontal="justify" vertical="center" wrapText="1"/>
    </xf>
    <xf numFmtId="4" fontId="6" fillId="0" borderId="0" xfId="0" applyNumberFormat="1" applyFont="1" applyFill="1" applyBorder="1" applyAlignment="1">
      <alignment horizontal="right" vertical="center" wrapText="1"/>
    </xf>
    <xf numFmtId="0" fontId="6" fillId="0" borderId="0" xfId="0" applyNumberFormat="1" applyFont="1" applyBorder="1" applyAlignment="1">
      <alignment horizontal="center" wrapText="1"/>
    </xf>
    <xf numFmtId="4" fontId="6" fillId="0" borderId="0" xfId="0" applyNumberFormat="1" applyFont="1" applyBorder="1" applyAlignment="1">
      <alignment horizontal="right" wrapText="1"/>
    </xf>
    <xf numFmtId="0" fontId="18" fillId="0" borderId="0" xfId="0" applyNumberFormat="1" applyFont="1" applyFill="1" applyBorder="1" applyAlignment="1">
      <alignment horizontal="center" vertical="top" wrapText="1"/>
    </xf>
    <xf numFmtId="0" fontId="18" fillId="0" borderId="0" xfId="0" applyNumberFormat="1" applyFont="1" applyFill="1" applyBorder="1" applyAlignment="1">
      <alignment horizontal="justify" vertical="center" wrapText="1"/>
    </xf>
    <xf numFmtId="0" fontId="6" fillId="0" borderId="0" xfId="0" applyNumberFormat="1" applyFont="1" applyFill="1" applyBorder="1" applyAlignment="1">
      <alignment horizontal="justify" vertical="center" wrapText="1"/>
    </xf>
    <xf numFmtId="4" fontId="8" fillId="0" borderId="0" xfId="0" applyNumberFormat="1" applyFont="1" applyBorder="1" applyAlignment="1">
      <alignment horizontal="left" vertical="center" wrapText="1"/>
    </xf>
    <xf numFmtId="0" fontId="8" fillId="0" borderId="0" xfId="0" applyNumberFormat="1" applyFont="1" applyBorder="1" applyAlignment="1">
      <alignment horizontal="left" vertical="center" wrapText="1"/>
    </xf>
    <xf numFmtId="0" fontId="12"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15" fillId="0" borderId="0" xfId="0" applyNumberFormat="1" applyFont="1" applyBorder="1" applyAlignment="1">
      <alignment horizontal="justify" vertical="center" wrapText="1"/>
    </xf>
    <xf numFmtId="0" fontId="21" fillId="0" borderId="0" xfId="0" applyNumberFormat="1" applyFont="1" applyFill="1" applyBorder="1" applyAlignment="1">
      <alignment horizontal="center" vertical="top" wrapText="1"/>
    </xf>
    <xf numFmtId="0" fontId="21" fillId="0" borderId="0" xfId="0" applyNumberFormat="1" applyFont="1" applyBorder="1" applyAlignment="1">
      <alignment horizontal="justify" vertical="center" wrapText="1"/>
    </xf>
    <xf numFmtId="0" fontId="18" fillId="0" borderId="0" xfId="0" applyNumberFormat="1" applyFont="1" applyFill="1" applyBorder="1" applyAlignment="1">
      <alignment horizontal="center" vertical="center" wrapText="1"/>
    </xf>
    <xf numFmtId="4" fontId="18" fillId="0" borderId="0" xfId="0" applyNumberFormat="1" applyFont="1" applyFill="1" applyBorder="1" applyAlignment="1">
      <alignment horizontal="right" vertical="center" wrapText="1"/>
    </xf>
    <xf numFmtId="0" fontId="11" fillId="0" borderId="0" xfId="0" applyNumberFormat="1" applyFont="1" applyFill="1" applyBorder="1" applyAlignment="1">
      <alignment horizontal="center" vertical="top" wrapText="1"/>
    </xf>
    <xf numFmtId="0" fontId="11" fillId="0" borderId="0" xfId="0" applyNumberFormat="1" applyFont="1" applyBorder="1" applyAlignment="1">
      <alignment horizontal="center" vertical="center" wrapText="1"/>
    </xf>
    <xf numFmtId="4" fontId="11" fillId="0" borderId="0" xfId="0" applyNumberFormat="1" applyFont="1" applyBorder="1" applyAlignment="1">
      <alignment horizontal="right" vertical="center" wrapText="1"/>
    </xf>
    <xf numFmtId="0" fontId="6" fillId="0" borderId="0" xfId="2" applyNumberFormat="1" applyFont="1" applyFill="1" applyBorder="1" applyAlignment="1">
      <alignment horizontal="left" vertical="top" wrapText="1"/>
    </xf>
    <xf numFmtId="4" fontId="6" fillId="0" borderId="0" xfId="3" applyNumberFormat="1" applyFont="1" applyFill="1" applyBorder="1" applyAlignment="1">
      <alignment horizontal="right"/>
    </xf>
    <xf numFmtId="0" fontId="6" fillId="0" borderId="0" xfId="0" applyFont="1" applyAlignment="1">
      <alignment wrapText="1"/>
    </xf>
    <xf numFmtId="0" fontId="8"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6" fillId="0" borderId="0" xfId="2" applyNumberFormat="1" applyFont="1" applyFill="1" applyBorder="1" applyAlignment="1">
      <alignment horizontal="left" vertical="top" wrapText="1"/>
    </xf>
    <xf numFmtId="0" fontId="6" fillId="0" borderId="0" xfId="0" applyNumberFormat="1" applyFont="1" applyFill="1" applyBorder="1" applyAlignment="1">
      <alignment horizontal="left" vertical="top" wrapText="1"/>
    </xf>
    <xf numFmtId="0" fontId="6" fillId="0" borderId="0" xfId="0" applyFont="1" applyAlignment="1">
      <alignment horizontal="left" vertical="top" wrapText="1"/>
    </xf>
    <xf numFmtId="0" fontId="8" fillId="0" borderId="4" xfId="0" applyNumberFormat="1" applyFont="1" applyBorder="1" applyAlignment="1">
      <alignment horizontal="justify" vertical="center" wrapText="1"/>
    </xf>
    <xf numFmtId="0" fontId="8" fillId="0" borderId="5" xfId="0" applyNumberFormat="1" applyFont="1" applyBorder="1" applyAlignment="1">
      <alignment horizontal="justify" vertical="center" wrapText="1"/>
    </xf>
    <xf numFmtId="0" fontId="3" fillId="0" borderId="0" xfId="0" applyNumberFormat="1" applyFont="1" applyBorder="1" applyAlignment="1">
      <alignment horizontal="center" vertical="center"/>
    </xf>
    <xf numFmtId="0" fontId="9" fillId="0" borderId="0" xfId="0" applyFont="1" applyAlignment="1">
      <alignment horizontal="center" vertical="center"/>
    </xf>
    <xf numFmtId="0" fontId="3" fillId="0" borderId="0" xfId="0" applyNumberFormat="1" applyFont="1" applyFill="1" applyBorder="1" applyAlignment="1">
      <alignment horizontal="left" vertical="center" wrapText="1"/>
    </xf>
    <xf numFmtId="0" fontId="6" fillId="0" borderId="0" xfId="0" applyNumberFormat="1" applyFont="1" applyBorder="1" applyAlignment="1">
      <alignment horizontal="left" vertical="top" wrapText="1"/>
    </xf>
    <xf numFmtId="0" fontId="6" fillId="0" borderId="0" xfId="1" applyFont="1" applyFill="1" applyBorder="1" applyAlignment="1" applyProtection="1">
      <alignment horizontal="left" vertical="top" wrapText="1"/>
      <protection hidden="1"/>
    </xf>
    <xf numFmtId="0" fontId="8" fillId="0" borderId="0"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xf>
    <xf numFmtId="0" fontId="8" fillId="0" borderId="2" xfId="0" applyNumberFormat="1" applyFont="1" applyFill="1" applyBorder="1" applyAlignment="1">
      <alignment horizontal="left" vertical="center"/>
    </xf>
    <xf numFmtId="0" fontId="8" fillId="0" borderId="0" xfId="0" applyNumberFormat="1" applyFont="1" applyBorder="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left" vertical="top" wrapText="1" shrinkToFit="1"/>
    </xf>
  </cellXfs>
  <cellStyles count="4">
    <cellStyle name="Excel Built-in Normal" xfId="2" xr:uid="{00000000-0005-0000-0000-000000000000}"/>
    <cellStyle name="Normal" xfId="0" builtinId="0"/>
    <cellStyle name="Normal 2" xfId="1" xr:uid="{00000000-0005-0000-0000-000001000000}"/>
    <cellStyle name="Normal_građ.obrt.radovi2" xfId="3"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1">
          <a:gsLst>
            <a:gs pos="0">
              <a:srgbClr val="3E7FCD"/>
            </a:gs>
            <a:gs pos="100000">
              <a:srgbClr val="A3C2FF"/>
            </a:gs>
          </a:gsLst>
          <a:lin ang="16200000" scaled="0"/>
        </a:gradFill>
        <a:ln w="9525" cap="flat" cmpd="sng" algn="ctr">
          <a:solidFill>
            <a:srgbClr val="4A7DBA"/>
          </a:solidFill>
          <a:prstDash val="solid"/>
          <a:round/>
        </a:ln>
        <a:effectLst>
          <a:outerShdw dist="23000" dir="5400000" rotWithShape="0">
            <a:srgbClr val="000000">
              <a:alpha val="35000"/>
            </a:srgbClr>
          </a:outerShdw>
        </a:effectLst>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0"/>
  <sheetViews>
    <sheetView tabSelected="1" topLeftCell="A137" zoomScaleSheetLayoutView="100" workbookViewId="0">
      <selection activeCell="B218" sqref="B218:E218"/>
    </sheetView>
  </sheetViews>
  <sheetFormatPr defaultColWidth="11.44140625" defaultRowHeight="11.4"/>
  <cols>
    <col min="1" max="1" width="4.109375" style="18" customWidth="1"/>
    <col min="2" max="2" width="37" style="9" customWidth="1"/>
    <col min="3" max="3" width="10.33203125" style="30" customWidth="1"/>
    <col min="4" max="4" width="9.44140625" style="23" customWidth="1"/>
    <col min="5" max="5" width="14.5546875" style="23" customWidth="1"/>
    <col min="6" max="6" width="16.33203125" style="23" customWidth="1"/>
    <col min="7" max="7" width="16.44140625" style="9" customWidth="1"/>
    <col min="8" max="8" width="13" style="19" customWidth="1"/>
    <col min="9" max="9" width="13.88671875" style="19" customWidth="1"/>
    <col min="10" max="10" width="11.44140625" style="19"/>
    <col min="11" max="11" width="40" style="19" customWidth="1"/>
    <col min="12" max="16384" width="11.44140625" style="19"/>
  </cols>
  <sheetData>
    <row r="1" spans="1:7" ht="25.5" customHeight="1">
      <c r="B1" s="90" t="s">
        <v>30</v>
      </c>
      <c r="C1" s="90"/>
      <c r="D1" s="90"/>
      <c r="E1" s="90"/>
      <c r="F1" s="90"/>
    </row>
    <row r="2" spans="1:7" ht="12.75" customHeight="1">
      <c r="B2" s="20"/>
      <c r="C2" s="21"/>
      <c r="D2" s="22"/>
      <c r="E2" s="22"/>
    </row>
    <row r="3" spans="1:7" s="33" customFormat="1" ht="12.75" customHeight="1">
      <c r="A3" s="24" t="s">
        <v>123</v>
      </c>
      <c r="B3" s="20" t="s">
        <v>27</v>
      </c>
      <c r="C3" s="75"/>
      <c r="D3" s="22"/>
      <c r="E3" s="22"/>
      <c r="F3" s="22"/>
      <c r="G3" s="20"/>
    </row>
    <row r="4" spans="1:7" ht="12.75" customHeight="1">
      <c r="B4" s="20"/>
      <c r="C4" s="75"/>
      <c r="D4" s="22"/>
      <c r="E4" s="22"/>
    </row>
    <row r="5" spans="1:7" ht="12.75" customHeight="1">
      <c r="A5" s="24" t="s">
        <v>0</v>
      </c>
      <c r="B5" s="87" t="s">
        <v>28</v>
      </c>
      <c r="C5" s="87"/>
      <c r="D5" s="87"/>
      <c r="E5" s="87"/>
    </row>
    <row r="6" spans="1:7" ht="12.75" customHeight="1">
      <c r="B6" s="20"/>
      <c r="C6" s="21"/>
      <c r="D6" s="22"/>
      <c r="E6" s="22"/>
    </row>
    <row r="7" spans="1:7" ht="12.75" customHeight="1">
      <c r="A7" s="24" t="s">
        <v>39</v>
      </c>
      <c r="B7" s="25" t="s">
        <v>32</v>
      </c>
      <c r="C7" s="26"/>
      <c r="D7" s="27"/>
      <c r="E7" s="27"/>
    </row>
    <row r="8" spans="1:7" ht="12.75" customHeight="1">
      <c r="B8" s="20"/>
      <c r="C8" s="21"/>
      <c r="D8" s="22"/>
      <c r="E8" s="22"/>
    </row>
    <row r="9" spans="1:7" ht="25.5" customHeight="1">
      <c r="A9" s="18" t="s">
        <v>0</v>
      </c>
      <c r="B9" s="77" t="s">
        <v>1</v>
      </c>
      <c r="C9" s="77"/>
      <c r="D9" s="77"/>
      <c r="E9" s="77"/>
      <c r="F9" s="28"/>
      <c r="G9" s="29"/>
    </row>
    <row r="10" spans="1:7" ht="12.75" customHeight="1">
      <c r="B10" s="9" t="s">
        <v>2</v>
      </c>
      <c r="C10" s="30" t="s">
        <v>3</v>
      </c>
    </row>
    <row r="11" spans="1:7" ht="12.75" customHeight="1"/>
    <row r="12" spans="1:7" ht="111.75" customHeight="1">
      <c r="A12" s="18" t="s">
        <v>4</v>
      </c>
      <c r="B12" s="77" t="s">
        <v>72</v>
      </c>
      <c r="C12" s="77"/>
      <c r="D12" s="77"/>
      <c r="E12" s="77"/>
      <c r="F12" s="28"/>
      <c r="G12" s="29"/>
    </row>
    <row r="13" spans="1:7" ht="12.75" customHeight="1">
      <c r="C13" s="30" t="s">
        <v>74</v>
      </c>
      <c r="D13" s="73">
        <f>(19*2+20.3*2)*19.5</f>
        <v>1532.6999999999998</v>
      </c>
    </row>
    <row r="14" spans="1:7" ht="12.75" customHeight="1"/>
    <row r="15" spans="1:7" ht="44.25" customHeight="1">
      <c r="A15" s="18" t="s">
        <v>5</v>
      </c>
      <c r="B15" s="77" t="s">
        <v>73</v>
      </c>
      <c r="C15" s="77"/>
      <c r="D15" s="77"/>
      <c r="E15" s="77"/>
      <c r="F15" s="28"/>
      <c r="G15" s="29"/>
    </row>
    <row r="16" spans="1:7" ht="12.75" customHeight="1">
      <c r="C16" s="30" t="s">
        <v>74</v>
      </c>
      <c r="D16" s="23">
        <v>178.9</v>
      </c>
    </row>
    <row r="17" spans="1:7" ht="12.75" customHeight="1"/>
    <row r="18" spans="1:7" ht="39" customHeight="1">
      <c r="A18" s="18" t="s">
        <v>6</v>
      </c>
      <c r="B18" s="77" t="s">
        <v>16</v>
      </c>
      <c r="C18" s="77"/>
      <c r="D18" s="77"/>
      <c r="E18" s="77"/>
      <c r="F18" s="28"/>
      <c r="G18" s="29"/>
    </row>
    <row r="19" spans="1:7" ht="12.75" customHeight="1">
      <c r="C19" s="30" t="s">
        <v>3</v>
      </c>
    </row>
    <row r="20" spans="1:7" ht="12.75" customHeight="1"/>
    <row r="21" spans="1:7" s="33" customFormat="1" ht="12.75" customHeight="1">
      <c r="A21" s="24"/>
      <c r="B21" s="80" t="s">
        <v>33</v>
      </c>
      <c r="C21" s="81"/>
      <c r="D21" s="81"/>
      <c r="E21" s="31" t="s">
        <v>34</v>
      </c>
      <c r="F21" s="32"/>
      <c r="G21" s="20"/>
    </row>
    <row r="22" spans="1:7" ht="12.75" customHeight="1"/>
    <row r="23" spans="1:7" ht="12.75" customHeight="1"/>
    <row r="24" spans="1:7" ht="12.75" customHeight="1">
      <c r="A24" s="24" t="s">
        <v>40</v>
      </c>
      <c r="B24" s="25" t="s">
        <v>35</v>
      </c>
      <c r="C24" s="26"/>
      <c r="D24" s="27"/>
      <c r="E24" s="27"/>
    </row>
    <row r="25" spans="1:7" ht="12.75" customHeight="1"/>
    <row r="26" spans="1:7" ht="41.25" customHeight="1">
      <c r="A26" s="18" t="s">
        <v>0</v>
      </c>
      <c r="B26" s="77" t="s">
        <v>7</v>
      </c>
      <c r="C26" s="77"/>
      <c r="D26" s="77"/>
      <c r="E26" s="77"/>
      <c r="F26" s="34"/>
      <c r="G26" s="29"/>
    </row>
    <row r="27" spans="1:7" ht="12.75" customHeight="1">
      <c r="B27" s="9" t="s">
        <v>21</v>
      </c>
      <c r="C27" s="30" t="s">
        <v>8</v>
      </c>
      <c r="D27" s="23">
        <v>8</v>
      </c>
    </row>
    <row r="28" spans="1:7" ht="12.75" customHeight="1">
      <c r="B28" s="9" t="s">
        <v>18</v>
      </c>
      <c r="C28" s="30" t="s">
        <v>8</v>
      </c>
      <c r="D28" s="23">
        <v>5</v>
      </c>
    </row>
    <row r="29" spans="1:7" ht="12.75" customHeight="1">
      <c r="B29" s="9" t="s">
        <v>19</v>
      </c>
      <c r="C29" s="30" t="s">
        <v>8</v>
      </c>
      <c r="D29" s="23">
        <v>2</v>
      </c>
    </row>
    <row r="30" spans="1:7" ht="12.75" customHeight="1">
      <c r="B30" s="9" t="s">
        <v>57</v>
      </c>
      <c r="C30" s="30" t="s">
        <v>8</v>
      </c>
      <c r="D30" s="23">
        <v>20</v>
      </c>
    </row>
    <row r="31" spans="1:7" ht="12.75" customHeight="1">
      <c r="B31" s="9" t="s">
        <v>98</v>
      </c>
      <c r="C31" s="30" t="s">
        <v>8</v>
      </c>
      <c r="D31" s="23">
        <v>2</v>
      </c>
    </row>
    <row r="32" spans="1:7" ht="12.75" customHeight="1">
      <c r="B32" s="9" t="s">
        <v>17</v>
      </c>
      <c r="C32" s="30" t="s">
        <v>8</v>
      </c>
      <c r="D32" s="23">
        <v>1</v>
      </c>
    </row>
    <row r="33" spans="1:7" ht="12.75" customHeight="1">
      <c r="B33" s="9" t="s">
        <v>20</v>
      </c>
      <c r="C33" s="30" t="s">
        <v>8</v>
      </c>
      <c r="D33" s="23">
        <v>1</v>
      </c>
    </row>
    <row r="34" spans="1:7" ht="12.75" customHeight="1"/>
    <row r="35" spans="1:7" ht="40.5" customHeight="1">
      <c r="A35" s="18" t="s">
        <v>4</v>
      </c>
      <c r="B35" s="79" t="s">
        <v>65</v>
      </c>
      <c r="C35" s="79"/>
      <c r="D35" s="79"/>
      <c r="E35" s="79"/>
      <c r="F35" s="34"/>
      <c r="G35" s="29"/>
    </row>
    <row r="36" spans="1:7" ht="12.75" customHeight="1">
      <c r="C36" s="30" t="s">
        <v>9</v>
      </c>
      <c r="D36" s="23">
        <f>16.1*4+3.12*4+9.15*2</f>
        <v>95.18</v>
      </c>
    </row>
    <row r="37" spans="1:7" ht="12.75" customHeight="1"/>
    <row r="38" spans="1:7" s="36" customFormat="1" ht="42" customHeight="1">
      <c r="A38" s="35" t="s">
        <v>6</v>
      </c>
      <c r="B38" s="92" t="s">
        <v>77</v>
      </c>
      <c r="C38" s="92"/>
      <c r="D38" s="92"/>
      <c r="E38" s="92"/>
    </row>
    <row r="39" spans="1:7" ht="12.75" customHeight="1">
      <c r="C39" s="30" t="s">
        <v>74</v>
      </c>
      <c r="D39" s="23">
        <f>184.79+146.78</f>
        <v>331.57</v>
      </c>
    </row>
    <row r="40" spans="1:7" s="36" customFormat="1" ht="12.75" customHeight="1">
      <c r="A40" s="37"/>
    </row>
    <row r="41" spans="1:7" s="38" customFormat="1" ht="50.25" customHeight="1">
      <c r="A41" s="18" t="s">
        <v>10</v>
      </c>
      <c r="B41" s="85" t="s">
        <v>78</v>
      </c>
      <c r="C41" s="85"/>
      <c r="D41" s="85"/>
      <c r="E41" s="85"/>
      <c r="F41" s="23"/>
      <c r="G41" s="9"/>
    </row>
    <row r="42" spans="1:7" s="38" customFormat="1" ht="12.75" customHeight="1">
      <c r="A42" s="18"/>
      <c r="B42" s="9" t="s">
        <v>79</v>
      </c>
      <c r="C42" s="30" t="s">
        <v>9</v>
      </c>
      <c r="D42" s="23">
        <f>1.35*49+1.25*20</f>
        <v>91.15</v>
      </c>
      <c r="E42" s="23"/>
      <c r="F42" s="23"/>
      <c r="G42" s="9"/>
    </row>
    <row r="43" spans="1:7" s="38" customFormat="1" ht="12.75" customHeight="1">
      <c r="A43" s="18"/>
      <c r="B43" s="9" t="s">
        <v>80</v>
      </c>
      <c r="C43" s="30" t="s">
        <v>9</v>
      </c>
      <c r="D43" s="23">
        <f>(19.3+18.3)*2</f>
        <v>75.2</v>
      </c>
      <c r="E43" s="23"/>
      <c r="F43" s="23"/>
      <c r="G43" s="9"/>
    </row>
    <row r="44" spans="1:7" s="38" customFormat="1" ht="12.75" customHeight="1">
      <c r="A44" s="40"/>
      <c r="B44" s="29"/>
      <c r="C44" s="41"/>
      <c r="D44" s="28"/>
      <c r="E44" s="28"/>
      <c r="F44" s="28"/>
      <c r="G44" s="29"/>
    </row>
    <row r="45" spans="1:7" s="38" customFormat="1" ht="40.5" customHeight="1">
      <c r="A45" s="18" t="s">
        <v>11</v>
      </c>
      <c r="B45" s="79" t="s">
        <v>81</v>
      </c>
      <c r="C45" s="79"/>
      <c r="D45" s="79"/>
      <c r="E45" s="79"/>
      <c r="F45" s="23"/>
      <c r="G45" s="9"/>
    </row>
    <row r="46" spans="1:7" s="38" customFormat="1" ht="12.75" customHeight="1">
      <c r="A46" s="18"/>
      <c r="B46" s="9" t="s">
        <v>99</v>
      </c>
      <c r="C46" s="39" t="s">
        <v>13</v>
      </c>
      <c r="D46" s="23">
        <v>20</v>
      </c>
      <c r="E46" s="23"/>
      <c r="F46" s="23"/>
      <c r="G46" s="9"/>
    </row>
    <row r="47" spans="1:7" s="38" customFormat="1" ht="12.75" customHeight="1">
      <c r="A47" s="18"/>
      <c r="B47" s="9" t="s">
        <v>100</v>
      </c>
      <c r="C47" s="39" t="s">
        <v>13</v>
      </c>
      <c r="D47" s="23">
        <v>2</v>
      </c>
      <c r="E47" s="23"/>
      <c r="F47" s="23"/>
      <c r="G47" s="9"/>
    </row>
    <row r="48" spans="1:7" s="38" customFormat="1" ht="12.75" customHeight="1">
      <c r="A48" s="18"/>
      <c r="B48" s="9" t="s">
        <v>101</v>
      </c>
      <c r="C48" s="39" t="s">
        <v>13</v>
      </c>
      <c r="D48" s="23">
        <v>27</v>
      </c>
      <c r="E48" s="23"/>
      <c r="F48" s="23"/>
      <c r="G48" s="9"/>
    </row>
    <row r="49" spans="1:7" s="38" customFormat="1" ht="12.75" customHeight="1">
      <c r="A49" s="18"/>
      <c r="B49" s="9" t="s">
        <v>102</v>
      </c>
      <c r="C49" s="39" t="s">
        <v>13</v>
      </c>
      <c r="D49" s="23">
        <v>2</v>
      </c>
      <c r="E49" s="23"/>
      <c r="F49" s="23"/>
      <c r="G49" s="9"/>
    </row>
    <row r="50" spans="1:7" s="38" customFormat="1" ht="12.75" customHeight="1">
      <c r="A50" s="18"/>
      <c r="B50" s="9" t="s">
        <v>103</v>
      </c>
      <c r="C50" s="39" t="s">
        <v>13</v>
      </c>
      <c r="D50" s="23">
        <v>11</v>
      </c>
      <c r="E50" s="23"/>
      <c r="F50" s="23"/>
      <c r="G50" s="9"/>
    </row>
    <row r="51" spans="1:7" s="38" customFormat="1" ht="12.75" customHeight="1">
      <c r="A51" s="40"/>
      <c r="B51" s="29"/>
      <c r="C51" s="41"/>
      <c r="D51" s="28"/>
      <c r="E51" s="28"/>
      <c r="F51" s="28"/>
      <c r="G51" s="29"/>
    </row>
    <row r="52" spans="1:7" s="38" customFormat="1" ht="60.75" customHeight="1">
      <c r="A52" s="18" t="s">
        <v>12</v>
      </c>
      <c r="B52" s="79" t="s">
        <v>66</v>
      </c>
      <c r="C52" s="79"/>
      <c r="D52" s="79"/>
      <c r="E52" s="79"/>
      <c r="F52" s="23"/>
      <c r="G52" s="9"/>
    </row>
    <row r="53" spans="1:7" s="38" customFormat="1" ht="12.75" customHeight="1">
      <c r="A53" s="18"/>
      <c r="B53" s="9"/>
      <c r="C53" s="39" t="s">
        <v>15</v>
      </c>
      <c r="D53" s="23">
        <v>50</v>
      </c>
      <c r="E53" s="23"/>
      <c r="F53" s="23"/>
      <c r="G53" s="9"/>
    </row>
    <row r="54" spans="1:7" s="38" customFormat="1" ht="12.75" customHeight="1">
      <c r="A54" s="18"/>
      <c r="B54" s="9"/>
      <c r="C54" s="39"/>
      <c r="D54" s="23"/>
      <c r="E54" s="23"/>
      <c r="F54" s="23"/>
      <c r="G54" s="9"/>
    </row>
    <row r="55" spans="1:7" s="38" customFormat="1" ht="30" customHeight="1">
      <c r="A55" s="18" t="s">
        <v>82</v>
      </c>
      <c r="B55" s="79" t="s">
        <v>116</v>
      </c>
      <c r="C55" s="79"/>
      <c r="D55" s="79"/>
      <c r="E55" s="79"/>
      <c r="F55" s="23"/>
      <c r="G55" s="9"/>
    </row>
    <row r="56" spans="1:7" s="38" customFormat="1" ht="12.75" customHeight="1">
      <c r="A56" s="18"/>
      <c r="B56" s="9"/>
      <c r="C56" s="39" t="s">
        <v>26</v>
      </c>
      <c r="D56" s="23">
        <f>19.3+25.75+20.5*2</f>
        <v>86.05</v>
      </c>
      <c r="E56" s="23"/>
      <c r="F56" s="23"/>
      <c r="G56" s="9"/>
    </row>
    <row r="57" spans="1:7" s="38" customFormat="1" ht="12.75" customHeight="1">
      <c r="A57" s="40"/>
      <c r="B57" s="29"/>
      <c r="C57" s="41"/>
      <c r="D57" s="28"/>
      <c r="E57" s="28"/>
      <c r="F57" s="28"/>
      <c r="G57" s="29"/>
    </row>
    <row r="58" spans="1:7" ht="41.25" customHeight="1">
      <c r="A58" s="18" t="s">
        <v>115</v>
      </c>
      <c r="B58" s="77" t="s">
        <v>121</v>
      </c>
      <c r="C58" s="77"/>
      <c r="D58" s="77"/>
      <c r="E58" s="77"/>
      <c r="F58" s="34"/>
      <c r="G58" s="29"/>
    </row>
    <row r="59" spans="1:7" s="38" customFormat="1" ht="12.75" customHeight="1">
      <c r="A59" s="18"/>
      <c r="B59" s="9"/>
      <c r="C59" s="30" t="s">
        <v>3</v>
      </c>
      <c r="D59" s="23"/>
      <c r="E59" s="23"/>
      <c r="F59" s="23"/>
      <c r="G59" s="9"/>
    </row>
    <row r="60" spans="1:7" ht="12.75" customHeight="1"/>
    <row r="61" spans="1:7" s="45" customFormat="1" ht="12.75" customHeight="1">
      <c r="A61" s="24"/>
      <c r="B61" s="42" t="s">
        <v>36</v>
      </c>
      <c r="C61" s="43"/>
      <c r="D61" s="43"/>
      <c r="E61" s="43"/>
      <c r="F61" s="44"/>
    </row>
    <row r="62" spans="1:7" ht="12.75" customHeight="1" thickBot="1"/>
    <row r="63" spans="1:7" s="45" customFormat="1" ht="12.75" customHeight="1" thickBot="1">
      <c r="A63" s="24"/>
      <c r="B63" s="46" t="s">
        <v>29</v>
      </c>
      <c r="C63" s="47"/>
      <c r="D63" s="47"/>
      <c r="E63" s="47"/>
      <c r="F63" s="48"/>
    </row>
    <row r="64" spans="1:7" s="38" customFormat="1" ht="12.75" customHeight="1">
      <c r="A64" s="18"/>
      <c r="B64" s="9"/>
      <c r="C64" s="30"/>
      <c r="D64" s="23"/>
      <c r="E64" s="23"/>
      <c r="F64" s="23"/>
      <c r="G64" s="9"/>
    </row>
    <row r="65" spans="1:7" s="38" customFormat="1" ht="12.75" customHeight="1">
      <c r="A65" s="18"/>
      <c r="B65" s="9"/>
      <c r="C65" s="30"/>
      <c r="D65" s="23"/>
      <c r="E65" s="23"/>
      <c r="F65" s="23"/>
      <c r="G65" s="9"/>
    </row>
    <row r="66" spans="1:7" ht="12.75" customHeight="1">
      <c r="A66" s="24" t="s">
        <v>4</v>
      </c>
      <c r="B66" s="87" t="s">
        <v>27</v>
      </c>
      <c r="C66" s="87"/>
      <c r="D66" s="87"/>
      <c r="E66" s="87"/>
    </row>
    <row r="67" spans="1:7" ht="12.75" customHeight="1">
      <c r="B67" s="49"/>
      <c r="C67" s="21"/>
      <c r="D67" s="22"/>
      <c r="E67" s="22"/>
    </row>
    <row r="68" spans="1:7" ht="12.75" customHeight="1">
      <c r="A68" s="24" t="s">
        <v>37</v>
      </c>
      <c r="B68" s="25" t="s">
        <v>38</v>
      </c>
      <c r="C68" s="26"/>
      <c r="D68" s="27"/>
      <c r="E68" s="27"/>
    </row>
    <row r="69" spans="1:7" ht="12.75" customHeight="1">
      <c r="B69" s="20"/>
    </row>
    <row r="70" spans="1:7" ht="40.5" customHeight="1">
      <c r="A70" s="18" t="s">
        <v>0</v>
      </c>
      <c r="B70" s="79" t="s">
        <v>67</v>
      </c>
      <c r="C70" s="79"/>
      <c r="D70" s="79"/>
      <c r="E70" s="79"/>
      <c r="F70" s="34"/>
      <c r="G70" s="29"/>
    </row>
    <row r="71" spans="1:7" s="9" customFormat="1" ht="12.75" customHeight="1">
      <c r="A71" s="18"/>
      <c r="C71" s="30" t="s">
        <v>74</v>
      </c>
      <c r="D71" s="23">
        <f>SUM(D108:D112)</f>
        <v>1663.636</v>
      </c>
      <c r="E71" s="23"/>
      <c r="F71" s="23"/>
    </row>
    <row r="72" spans="1:7" s="9" customFormat="1" ht="12.75" customHeight="1">
      <c r="A72" s="18"/>
      <c r="C72" s="30"/>
      <c r="D72" s="23"/>
      <c r="E72" s="23"/>
      <c r="F72" s="23"/>
    </row>
    <row r="73" spans="1:7" ht="84" customHeight="1">
      <c r="A73" s="18" t="s">
        <v>4</v>
      </c>
      <c r="B73" s="79" t="s">
        <v>133</v>
      </c>
      <c r="C73" s="79"/>
      <c r="D73" s="79"/>
      <c r="E73" s="79"/>
      <c r="F73" s="34"/>
      <c r="G73" s="29"/>
    </row>
    <row r="74" spans="1:7" s="9" customFormat="1" ht="12.75" customHeight="1">
      <c r="A74" s="18"/>
      <c r="C74" s="30" t="s">
        <v>14</v>
      </c>
      <c r="D74" s="23">
        <v>128.5</v>
      </c>
      <c r="E74" s="23"/>
      <c r="F74" s="23"/>
    </row>
    <row r="75" spans="1:7" s="9" customFormat="1" ht="12.75" customHeight="1">
      <c r="A75" s="18"/>
      <c r="C75" s="30"/>
      <c r="D75" s="23"/>
      <c r="E75" s="23"/>
      <c r="F75" s="23"/>
    </row>
    <row r="76" spans="1:7" s="9" customFormat="1" ht="26.25" customHeight="1">
      <c r="A76" s="18" t="s">
        <v>5</v>
      </c>
      <c r="B76" s="85" t="s">
        <v>69</v>
      </c>
      <c r="C76" s="85"/>
      <c r="D76" s="85"/>
      <c r="E76" s="85"/>
      <c r="F76" s="23"/>
    </row>
    <row r="77" spans="1:7" s="9" customFormat="1" ht="12.75" customHeight="1">
      <c r="A77" s="18"/>
      <c r="C77" s="30" t="s">
        <v>26</v>
      </c>
      <c r="D77" s="23">
        <f>3.2*20+3.58*2+5.86*27+8.75*2+8.96*11</f>
        <v>345.44</v>
      </c>
      <c r="E77" s="23"/>
      <c r="F77" s="23"/>
    </row>
    <row r="78" spans="1:7" s="9" customFormat="1" ht="12.75" customHeight="1">
      <c r="A78" s="18"/>
      <c r="C78" s="30"/>
      <c r="D78" s="23"/>
      <c r="E78" s="23"/>
      <c r="F78" s="23"/>
    </row>
    <row r="79" spans="1:7" ht="41.25" customHeight="1">
      <c r="A79" s="18" t="s">
        <v>6</v>
      </c>
      <c r="B79" s="77" t="s">
        <v>23</v>
      </c>
      <c r="C79" s="77"/>
      <c r="D79" s="77"/>
      <c r="E79" s="77"/>
      <c r="F79" s="34"/>
      <c r="G79" s="29"/>
    </row>
    <row r="80" spans="1:7" s="50" customFormat="1" ht="12.75" customHeight="1">
      <c r="A80" s="18"/>
      <c r="B80" s="9"/>
      <c r="C80" s="30" t="s">
        <v>3</v>
      </c>
      <c r="D80" s="23"/>
      <c r="E80" s="23"/>
      <c r="F80" s="23"/>
      <c r="G80" s="9"/>
    </row>
    <row r="81" spans="1:7" s="50" customFormat="1" ht="12.75" customHeight="1">
      <c r="A81" s="18"/>
      <c r="B81" s="9"/>
      <c r="C81" s="30"/>
      <c r="D81" s="23"/>
      <c r="E81" s="23"/>
      <c r="F81" s="23"/>
      <c r="G81" s="9"/>
    </row>
    <row r="82" spans="1:7" s="33" customFormat="1" ht="12.75" customHeight="1">
      <c r="A82" s="24"/>
      <c r="B82" s="80" t="s">
        <v>41</v>
      </c>
      <c r="C82" s="81"/>
      <c r="D82" s="81"/>
      <c r="E82" s="31" t="s">
        <v>34</v>
      </c>
      <c r="F82" s="32"/>
      <c r="G82" s="20"/>
    </row>
    <row r="83" spans="1:7" ht="12.75" customHeight="1"/>
    <row r="84" spans="1:7" ht="12.75" customHeight="1"/>
    <row r="85" spans="1:7" ht="12.75" customHeight="1"/>
    <row r="86" spans="1:7" ht="12.75" customHeight="1">
      <c r="A86" s="24" t="s">
        <v>42</v>
      </c>
      <c r="B86" s="25" t="s">
        <v>43</v>
      </c>
      <c r="C86" s="26"/>
      <c r="D86" s="27"/>
      <c r="E86" s="27"/>
    </row>
    <row r="87" spans="1:7" ht="12.75" customHeight="1"/>
    <row r="88" spans="1:7" ht="255" customHeight="1">
      <c r="A88" s="18" t="s">
        <v>0</v>
      </c>
      <c r="B88" s="86" t="s">
        <v>140</v>
      </c>
      <c r="C88" s="86"/>
      <c r="D88" s="86"/>
      <c r="E88" s="86"/>
      <c r="F88" s="34"/>
      <c r="G88" s="29"/>
    </row>
    <row r="89" spans="1:7" ht="195" customHeight="1">
      <c r="A89" s="51"/>
      <c r="B89" s="91" t="s">
        <v>134</v>
      </c>
      <c r="C89" s="91"/>
      <c r="D89" s="91"/>
      <c r="E89" s="91"/>
      <c r="F89" s="34"/>
      <c r="G89" s="29"/>
    </row>
    <row r="90" spans="1:7" ht="74.25" customHeight="1">
      <c r="B90" s="79" t="s">
        <v>62</v>
      </c>
      <c r="C90" s="79"/>
      <c r="D90" s="79"/>
      <c r="E90" s="79"/>
      <c r="F90" s="34"/>
      <c r="G90" s="29"/>
    </row>
    <row r="91" spans="1:7" ht="50.25" customHeight="1">
      <c r="B91" s="79" t="s">
        <v>63</v>
      </c>
      <c r="C91" s="79"/>
      <c r="D91" s="79"/>
      <c r="E91" s="79"/>
      <c r="F91" s="34"/>
      <c r="G91" s="29"/>
    </row>
    <row r="92" spans="1:7" ht="12.75" customHeight="1">
      <c r="B92" s="9" t="s">
        <v>24</v>
      </c>
      <c r="C92" s="30" t="s">
        <v>74</v>
      </c>
      <c r="D92" s="23">
        <f>(19.3+18.3)*2*16+(11.73+13.2)*2*3.1</f>
        <v>1357.7660000000001</v>
      </c>
      <c r="F92" s="23">
        <f>D92*E92</f>
        <v>0</v>
      </c>
    </row>
    <row r="93" spans="1:7" ht="12.75" customHeight="1"/>
    <row r="94" spans="1:7" s="50" customFormat="1" ht="348" customHeight="1">
      <c r="A94" s="18" t="s">
        <v>4</v>
      </c>
      <c r="B94" s="86" t="s">
        <v>141</v>
      </c>
      <c r="C94" s="86"/>
      <c r="D94" s="86"/>
      <c r="E94" s="86"/>
      <c r="F94" s="23"/>
      <c r="G94" s="9"/>
    </row>
    <row r="95" spans="1:7" s="50" customFormat="1" ht="146.25" customHeight="1">
      <c r="A95" s="18"/>
      <c r="B95" s="79" t="s">
        <v>76</v>
      </c>
      <c r="C95" s="79"/>
      <c r="D95" s="79"/>
      <c r="E95" s="79"/>
      <c r="F95" s="23"/>
      <c r="G95" s="9"/>
    </row>
    <row r="96" spans="1:7" s="50" customFormat="1" ht="48" customHeight="1">
      <c r="A96" s="18"/>
      <c r="B96" s="79" t="s">
        <v>63</v>
      </c>
      <c r="C96" s="79"/>
      <c r="D96" s="79"/>
      <c r="E96" s="79"/>
      <c r="F96" s="23"/>
      <c r="G96" s="9"/>
    </row>
    <row r="97" spans="1:8" s="50" customFormat="1" ht="12.75" customHeight="1">
      <c r="A97" s="18"/>
      <c r="B97" s="85" t="s">
        <v>142</v>
      </c>
      <c r="C97" s="85"/>
      <c r="D97" s="85"/>
      <c r="E97" s="85"/>
      <c r="F97" s="23"/>
      <c r="G97" s="9"/>
    </row>
    <row r="98" spans="1:8" ht="12.75" customHeight="1">
      <c r="B98" s="85" t="s">
        <v>104</v>
      </c>
      <c r="C98" s="85"/>
      <c r="D98" s="85"/>
      <c r="E98" s="85"/>
      <c r="F98" s="19"/>
    </row>
    <row r="99" spans="1:8" s="50" customFormat="1" ht="12.75" customHeight="1">
      <c r="A99" s="18"/>
      <c r="B99" s="52"/>
      <c r="C99" s="30" t="s">
        <v>74</v>
      </c>
      <c r="D99" s="23">
        <f>(19+18)*2*1.2</f>
        <v>88.8</v>
      </c>
      <c r="E99" s="23"/>
      <c r="F99" s="23">
        <f>D99*E99</f>
        <v>0</v>
      </c>
      <c r="G99" s="9"/>
    </row>
    <row r="100" spans="1:8" s="50" customFormat="1" ht="12.75" customHeight="1">
      <c r="A100" s="18"/>
      <c r="B100" s="9"/>
      <c r="C100" s="30"/>
      <c r="D100" s="23"/>
      <c r="E100" s="23"/>
      <c r="F100" s="23"/>
      <c r="G100" s="9"/>
    </row>
    <row r="101" spans="1:8" ht="29.25" customHeight="1">
      <c r="A101" s="18" t="s">
        <v>5</v>
      </c>
      <c r="B101" s="79" t="s">
        <v>143</v>
      </c>
      <c r="C101" s="79"/>
      <c r="D101" s="79"/>
      <c r="E101" s="79"/>
      <c r="F101" s="34"/>
      <c r="G101" s="29"/>
    </row>
    <row r="102" spans="1:8" ht="62.25" customHeight="1">
      <c r="B102" s="79" t="s">
        <v>144</v>
      </c>
      <c r="C102" s="79"/>
      <c r="D102" s="79"/>
      <c r="E102" s="79"/>
      <c r="F102" s="34"/>
      <c r="G102" s="29"/>
    </row>
    <row r="103" spans="1:8" ht="109.5" customHeight="1">
      <c r="B103" s="79" t="s">
        <v>83</v>
      </c>
      <c r="C103" s="79"/>
      <c r="D103" s="79"/>
      <c r="E103" s="79"/>
      <c r="F103" s="34"/>
      <c r="G103" s="29"/>
    </row>
    <row r="104" spans="1:8" ht="51.75" customHeight="1">
      <c r="B104" s="79" t="s">
        <v>84</v>
      </c>
      <c r="C104" s="79"/>
      <c r="D104" s="79"/>
      <c r="E104" s="79"/>
      <c r="F104" s="34"/>
      <c r="G104" s="29"/>
    </row>
    <row r="105" spans="1:8" ht="12.75" customHeight="1">
      <c r="B105" s="74" t="s">
        <v>85</v>
      </c>
      <c r="C105" s="30" t="s">
        <v>15</v>
      </c>
      <c r="D105" s="23">
        <f>(19+18)*2*1.5</f>
        <v>111</v>
      </c>
    </row>
    <row r="106" spans="1:8" ht="12.75" customHeight="1"/>
    <row r="107" spans="1:8" ht="169.5" customHeight="1">
      <c r="A107" s="18" t="s">
        <v>6</v>
      </c>
      <c r="B107" s="79" t="s">
        <v>135</v>
      </c>
      <c r="C107" s="79"/>
      <c r="D107" s="79"/>
      <c r="E107" s="79"/>
      <c r="F107" s="34"/>
      <c r="G107" s="29"/>
    </row>
    <row r="108" spans="1:8" ht="12.75" customHeight="1">
      <c r="B108" s="9" t="s">
        <v>24</v>
      </c>
      <c r="C108" s="30" t="s">
        <v>74</v>
      </c>
      <c r="D108" s="23">
        <f>D92</f>
        <v>1357.7660000000001</v>
      </c>
    </row>
    <row r="109" spans="1:8" ht="12.75" customHeight="1">
      <c r="B109" s="52" t="s">
        <v>64</v>
      </c>
      <c r="C109" s="30" t="s">
        <v>74</v>
      </c>
      <c r="D109" s="23">
        <f>D99</f>
        <v>88.8</v>
      </c>
    </row>
    <row r="110" spans="1:8" ht="12.75" customHeight="1">
      <c r="B110" s="52"/>
    </row>
    <row r="111" spans="1:8" ht="193.5" customHeight="1">
      <c r="A111" s="18" t="s">
        <v>10</v>
      </c>
      <c r="B111" s="79" t="s">
        <v>136</v>
      </c>
      <c r="C111" s="79"/>
      <c r="D111" s="79"/>
      <c r="E111" s="79"/>
    </row>
    <row r="112" spans="1:8" ht="12.75" customHeight="1">
      <c r="A112" s="40"/>
      <c r="B112" s="9" t="s">
        <v>68</v>
      </c>
      <c r="C112" s="30" t="s">
        <v>14</v>
      </c>
      <c r="D112" s="23">
        <f>66.57+2.15*1.3*20+2.15*1.1*20*2</f>
        <v>217.07</v>
      </c>
      <c r="H112" s="53"/>
    </row>
    <row r="113" spans="1:8" ht="12.75" customHeight="1">
      <c r="A113" s="40"/>
      <c r="B113" s="29"/>
      <c r="D113" s="28"/>
      <c r="E113" s="28"/>
      <c r="F113" s="28"/>
      <c r="G113" s="29"/>
    </row>
    <row r="114" spans="1:8" ht="122.25" customHeight="1">
      <c r="A114" s="18" t="s">
        <v>11</v>
      </c>
      <c r="B114" s="79" t="s">
        <v>137</v>
      </c>
      <c r="C114" s="79"/>
      <c r="D114" s="79"/>
      <c r="E114" s="79"/>
    </row>
    <row r="115" spans="1:8" ht="12.75" customHeight="1">
      <c r="A115" s="40"/>
      <c r="B115" s="9" t="s">
        <v>105</v>
      </c>
      <c r="C115" s="30" t="s">
        <v>14</v>
      </c>
      <c r="D115" s="23">
        <f>D105</f>
        <v>111</v>
      </c>
      <c r="H115" s="53"/>
    </row>
    <row r="116" spans="1:8" ht="12.75" customHeight="1">
      <c r="A116" s="40"/>
      <c r="B116" s="29"/>
      <c r="D116" s="28"/>
      <c r="E116" s="28"/>
      <c r="F116" s="28"/>
      <c r="G116" s="29"/>
    </row>
    <row r="117" spans="1:8" ht="41.25" customHeight="1">
      <c r="A117" s="18" t="s">
        <v>12</v>
      </c>
      <c r="B117" s="77" t="s">
        <v>111</v>
      </c>
      <c r="C117" s="77"/>
      <c r="D117" s="77"/>
      <c r="E117" s="77"/>
      <c r="F117" s="34"/>
      <c r="G117" s="29"/>
    </row>
    <row r="118" spans="1:8" ht="12.75" customHeight="1">
      <c r="C118" s="30" t="s">
        <v>3</v>
      </c>
    </row>
    <row r="119" spans="1:8" ht="12.75" customHeight="1"/>
    <row r="120" spans="1:8" s="33" customFormat="1" ht="12.75" customHeight="1">
      <c r="A120" s="24"/>
      <c r="B120" s="80" t="s">
        <v>44</v>
      </c>
      <c r="C120" s="81"/>
      <c r="D120" s="81"/>
      <c r="E120" s="31" t="s">
        <v>34</v>
      </c>
      <c r="F120" s="32"/>
      <c r="G120" s="20"/>
    </row>
    <row r="121" spans="1:8" ht="12.75" customHeight="1"/>
    <row r="122" spans="1:8" ht="12.75" customHeight="1"/>
    <row r="123" spans="1:8" ht="12.75" customHeight="1"/>
    <row r="124" spans="1:8" ht="12.75" customHeight="1">
      <c r="A124" s="24" t="s">
        <v>45</v>
      </c>
      <c r="B124" s="25" t="s">
        <v>46</v>
      </c>
      <c r="C124" s="26"/>
      <c r="D124" s="27"/>
      <c r="E124" s="27"/>
    </row>
    <row r="125" spans="1:8" ht="12.75" customHeight="1"/>
    <row r="126" spans="1:8" ht="53.25" customHeight="1">
      <c r="A126" s="18" t="s">
        <v>0</v>
      </c>
      <c r="B126" s="77" t="s">
        <v>75</v>
      </c>
      <c r="C126" s="77"/>
      <c r="D126" s="77"/>
      <c r="E126" s="77"/>
      <c r="F126" s="34"/>
      <c r="G126" s="29"/>
    </row>
    <row r="127" spans="1:8" ht="12.75" customHeight="1">
      <c r="C127" s="30" t="s">
        <v>9</v>
      </c>
      <c r="D127" s="54">
        <f>16.1*4+3.12*4</f>
        <v>76.88000000000001</v>
      </c>
    </row>
    <row r="128" spans="1:8" ht="12.75" customHeight="1">
      <c r="E128" s="54"/>
    </row>
    <row r="129" spans="1:7" ht="57" customHeight="1">
      <c r="A129" s="18" t="s">
        <v>4</v>
      </c>
      <c r="B129" s="77" t="s">
        <v>47</v>
      </c>
      <c r="C129" s="77"/>
      <c r="D129" s="77"/>
      <c r="E129" s="77"/>
      <c r="F129" s="34"/>
      <c r="G129" s="29"/>
    </row>
    <row r="130" spans="1:7" ht="12.75" customHeight="1">
      <c r="C130" s="30" t="s">
        <v>9</v>
      </c>
      <c r="D130" s="23">
        <v>18.3</v>
      </c>
    </row>
    <row r="131" spans="1:7" ht="12.75" customHeight="1">
      <c r="D131" s="54"/>
    </row>
    <row r="132" spans="1:7" ht="76.5" customHeight="1">
      <c r="A132" s="18" t="s">
        <v>5</v>
      </c>
      <c r="B132" s="77" t="s">
        <v>95</v>
      </c>
      <c r="C132" s="77"/>
      <c r="D132" s="77"/>
      <c r="E132" s="77"/>
      <c r="F132" s="34"/>
      <c r="G132" s="29"/>
    </row>
    <row r="133" spans="1:7" ht="27" customHeight="1">
      <c r="B133" s="72" t="s">
        <v>96</v>
      </c>
      <c r="C133" s="55" t="s">
        <v>9</v>
      </c>
      <c r="D133" s="56">
        <f>18.5*4+17.5*2+13.2*2+2.55*4</f>
        <v>145.6</v>
      </c>
      <c r="E133" s="56"/>
      <c r="F133" s="56"/>
      <c r="G133" s="29"/>
    </row>
    <row r="134" spans="1:7" ht="27" customHeight="1">
      <c r="B134" s="72" t="s">
        <v>97</v>
      </c>
      <c r="C134" s="55" t="s">
        <v>9</v>
      </c>
      <c r="D134" s="56">
        <v>18.3</v>
      </c>
      <c r="E134" s="56"/>
      <c r="F134" s="56"/>
      <c r="G134" s="29"/>
    </row>
    <row r="135" spans="1:7" ht="25.5" customHeight="1">
      <c r="B135" s="9" t="s">
        <v>22</v>
      </c>
      <c r="C135" s="55" t="s">
        <v>9</v>
      </c>
      <c r="D135" s="56">
        <v>36.1</v>
      </c>
      <c r="E135" s="56"/>
      <c r="F135" s="56"/>
    </row>
    <row r="136" spans="1:7" ht="25.5" customHeight="1">
      <c r="B136" s="9" t="s">
        <v>58</v>
      </c>
      <c r="C136" s="55" t="s">
        <v>9</v>
      </c>
      <c r="D136" s="56">
        <f>2.05*4</f>
        <v>8.1999999999999993</v>
      </c>
      <c r="E136" s="56"/>
      <c r="F136" s="56"/>
    </row>
    <row r="137" spans="1:7" ht="25.5" customHeight="1">
      <c r="B137" s="9" t="s">
        <v>59</v>
      </c>
      <c r="C137" s="55" t="s">
        <v>9</v>
      </c>
      <c r="D137" s="56">
        <f>(19.3+18.3)*2</f>
        <v>75.2</v>
      </c>
      <c r="E137" s="56"/>
      <c r="F137" s="56"/>
    </row>
    <row r="138" spans="1:7" ht="12.75" customHeight="1"/>
    <row r="139" spans="1:7" ht="37.5" customHeight="1">
      <c r="A139" s="18" t="s">
        <v>6</v>
      </c>
      <c r="B139" s="77" t="s">
        <v>60</v>
      </c>
      <c r="C139" s="77"/>
      <c r="D139" s="77"/>
      <c r="E139" s="77"/>
      <c r="F139" s="34"/>
      <c r="G139" s="29"/>
    </row>
    <row r="140" spans="1:7" ht="12.75" customHeight="1">
      <c r="C140" s="30" t="s">
        <v>3</v>
      </c>
    </row>
    <row r="141" spans="1:7" ht="12.75" customHeight="1"/>
    <row r="142" spans="1:7" s="33" customFormat="1" ht="12.75" customHeight="1">
      <c r="A142" s="24"/>
      <c r="B142" s="80" t="s">
        <v>48</v>
      </c>
      <c r="C142" s="81"/>
      <c r="D142" s="81"/>
      <c r="E142" s="31" t="s">
        <v>34</v>
      </c>
      <c r="F142" s="32"/>
      <c r="G142" s="20"/>
    </row>
    <row r="143" spans="1:7" ht="12.75" customHeight="1"/>
    <row r="144" spans="1:7" ht="12.75" customHeight="1"/>
    <row r="145" spans="1:7" ht="12.75" customHeight="1">
      <c r="A145" s="24" t="s">
        <v>49</v>
      </c>
      <c r="B145" s="25" t="s">
        <v>50</v>
      </c>
      <c r="C145" s="26"/>
      <c r="D145" s="27"/>
      <c r="E145" s="27"/>
    </row>
    <row r="146" spans="1:7" ht="12.75" customHeight="1"/>
    <row r="147" spans="1:7" ht="49.5" customHeight="1">
      <c r="A147" s="18" t="s">
        <v>0</v>
      </c>
      <c r="B147" s="77" t="s">
        <v>25</v>
      </c>
      <c r="C147" s="77"/>
      <c r="D147" s="77"/>
      <c r="E147" s="77"/>
      <c r="F147" s="34"/>
      <c r="G147" s="29"/>
    </row>
    <row r="148" spans="1:7" ht="12.75" customHeight="1">
      <c r="B148" s="9" t="s">
        <v>108</v>
      </c>
      <c r="C148" s="30" t="s">
        <v>13</v>
      </c>
      <c r="D148" s="23">
        <v>24</v>
      </c>
    </row>
    <row r="149" spans="1:7" ht="12.75" customHeight="1">
      <c r="B149" s="9" t="s">
        <v>109</v>
      </c>
      <c r="C149" s="30" t="s">
        <v>13</v>
      </c>
      <c r="D149" s="23">
        <v>20</v>
      </c>
    </row>
    <row r="150" spans="1:7" ht="12.75" customHeight="1">
      <c r="B150" s="9" t="s">
        <v>106</v>
      </c>
      <c r="C150" s="30" t="s">
        <v>13</v>
      </c>
      <c r="D150" s="23">
        <v>53</v>
      </c>
    </row>
    <row r="151" spans="1:7" ht="12.75" customHeight="1">
      <c r="B151" s="9" t="s">
        <v>107</v>
      </c>
      <c r="C151" s="30" t="s">
        <v>13</v>
      </c>
      <c r="D151" s="23">
        <v>20</v>
      </c>
    </row>
    <row r="152" spans="1:7" ht="12.75" customHeight="1">
      <c r="D152" s="54"/>
    </row>
    <row r="153" spans="1:7" ht="41.25" customHeight="1">
      <c r="A153" s="18" t="s">
        <v>4</v>
      </c>
      <c r="B153" s="77" t="s">
        <v>110</v>
      </c>
      <c r="C153" s="77"/>
      <c r="D153" s="77"/>
      <c r="E153" s="77"/>
      <c r="F153" s="34"/>
      <c r="G153" s="29"/>
    </row>
    <row r="154" spans="1:7" ht="12.75" customHeight="1">
      <c r="C154" s="30" t="s">
        <v>26</v>
      </c>
      <c r="D154" s="54">
        <f>8.2*1.2+20*2*1.3*1.1</f>
        <v>67.040000000000006</v>
      </c>
    </row>
    <row r="155" spans="1:7" ht="12.75" customHeight="1">
      <c r="D155" s="54"/>
    </row>
    <row r="156" spans="1:7" ht="63.75" customHeight="1">
      <c r="A156" s="18" t="s">
        <v>5</v>
      </c>
      <c r="B156" s="77" t="s">
        <v>92</v>
      </c>
      <c r="C156" s="77"/>
      <c r="D156" s="77"/>
      <c r="E156" s="77"/>
      <c r="F156" s="34"/>
      <c r="G156" s="29"/>
    </row>
    <row r="157" spans="1:7" ht="12.75" customHeight="1">
      <c r="C157" s="30" t="s">
        <v>26</v>
      </c>
      <c r="D157" s="54">
        <f>9*8.5</f>
        <v>76.5</v>
      </c>
    </row>
    <row r="158" spans="1:7" ht="12.75" customHeight="1">
      <c r="D158" s="54"/>
    </row>
    <row r="159" spans="1:7" ht="28.5" customHeight="1">
      <c r="A159" s="18" t="s">
        <v>6</v>
      </c>
      <c r="B159" s="77" t="s">
        <v>119</v>
      </c>
      <c r="C159" s="77"/>
      <c r="D159" s="77"/>
      <c r="E159" s="77"/>
      <c r="F159" s="34"/>
      <c r="G159" s="29"/>
    </row>
    <row r="160" spans="1:7" ht="12.75" customHeight="1">
      <c r="C160" s="30" t="s">
        <v>26</v>
      </c>
      <c r="D160" s="54">
        <v>86.05</v>
      </c>
    </row>
    <row r="161" spans="1:7" ht="12.75" customHeight="1">
      <c r="D161" s="54"/>
    </row>
    <row r="162" spans="1:7" ht="28.5" customHeight="1">
      <c r="A162" s="18" t="s">
        <v>10</v>
      </c>
      <c r="B162" s="77" t="s">
        <v>120</v>
      </c>
      <c r="C162" s="77"/>
      <c r="D162" s="77"/>
      <c r="E162" s="77"/>
      <c r="F162" s="34"/>
      <c r="G162" s="29"/>
    </row>
    <row r="163" spans="1:7" ht="12.75" customHeight="1">
      <c r="C163" s="30" t="s">
        <v>26</v>
      </c>
      <c r="D163" s="54">
        <v>16.5</v>
      </c>
    </row>
    <row r="164" spans="1:7" ht="12.75" customHeight="1">
      <c r="D164" s="54"/>
    </row>
    <row r="165" spans="1:7" ht="16.5" customHeight="1">
      <c r="A165" s="18" t="s">
        <v>11</v>
      </c>
      <c r="B165" s="77" t="s">
        <v>117</v>
      </c>
      <c r="C165" s="77"/>
      <c r="D165" s="77"/>
      <c r="E165" s="77"/>
      <c r="F165" s="34"/>
      <c r="G165" s="29"/>
    </row>
    <row r="166" spans="1:7" ht="12.75" customHeight="1">
      <c r="C166" s="30" t="s">
        <v>118</v>
      </c>
      <c r="D166" s="54"/>
    </row>
    <row r="167" spans="1:7" ht="12.75" customHeight="1">
      <c r="D167" s="54"/>
    </row>
    <row r="168" spans="1:7" ht="30" customHeight="1">
      <c r="A168" s="18" t="s">
        <v>12</v>
      </c>
      <c r="B168" s="77" t="s">
        <v>93</v>
      </c>
      <c r="C168" s="77"/>
      <c r="D168" s="77"/>
      <c r="E168" s="77"/>
      <c r="F168" s="34"/>
      <c r="G168" s="29"/>
    </row>
    <row r="169" spans="1:7" ht="12.75" customHeight="1">
      <c r="C169" s="30" t="s">
        <v>94</v>
      </c>
      <c r="D169" s="54"/>
    </row>
    <row r="170" spans="1:7" ht="12.75" customHeight="1">
      <c r="D170" s="54"/>
    </row>
    <row r="171" spans="1:7" ht="41.25" customHeight="1">
      <c r="A171" s="18" t="s">
        <v>82</v>
      </c>
      <c r="B171" s="77" t="s">
        <v>122</v>
      </c>
      <c r="C171" s="77"/>
      <c r="D171" s="77"/>
      <c r="E171" s="77"/>
      <c r="F171" s="34"/>
      <c r="G171" s="29"/>
    </row>
    <row r="172" spans="1:7" ht="12.75" customHeight="1">
      <c r="C172" s="30" t="s">
        <v>3</v>
      </c>
    </row>
    <row r="173" spans="1:7" ht="12.75" customHeight="1"/>
    <row r="174" spans="1:7" s="45" customFormat="1" ht="12.75" customHeight="1">
      <c r="A174" s="24"/>
      <c r="B174" s="42" t="s">
        <v>51</v>
      </c>
      <c r="C174" s="43"/>
      <c r="D174" s="43"/>
      <c r="E174" s="43"/>
      <c r="F174" s="44"/>
    </row>
    <row r="175" spans="1:7" ht="12.75" customHeight="1" thickBot="1"/>
    <row r="176" spans="1:7" s="45" customFormat="1" ht="12.75" customHeight="1" thickBot="1">
      <c r="A176" s="24"/>
      <c r="B176" s="46" t="s">
        <v>52</v>
      </c>
      <c r="C176" s="47"/>
      <c r="D176" s="47"/>
      <c r="E176" s="47"/>
      <c r="F176" s="48"/>
    </row>
    <row r="177" spans="1:7" ht="12.75" customHeight="1"/>
    <row r="178" spans="1:7" ht="12.75" customHeight="1"/>
    <row r="179" spans="1:7" ht="12.75" customHeight="1">
      <c r="A179" s="24"/>
      <c r="B179" s="25"/>
      <c r="C179" s="26"/>
      <c r="D179" s="27"/>
      <c r="E179" s="27"/>
      <c r="F179" s="27"/>
      <c r="G179" s="25"/>
    </row>
    <row r="180" spans="1:7" ht="12.75" customHeight="1">
      <c r="A180" s="24" t="s">
        <v>5</v>
      </c>
      <c r="B180" s="87" t="s">
        <v>87</v>
      </c>
      <c r="C180" s="87"/>
      <c r="D180" s="87"/>
      <c r="E180" s="87"/>
    </row>
    <row r="181" spans="1:7" ht="12.75" customHeight="1">
      <c r="B181" s="49"/>
      <c r="C181" s="21"/>
      <c r="D181" s="22"/>
      <c r="E181" s="22"/>
    </row>
    <row r="182" spans="1:7" ht="12.75" customHeight="1">
      <c r="A182" s="24" t="s">
        <v>88</v>
      </c>
      <c r="B182" s="25" t="s">
        <v>86</v>
      </c>
      <c r="C182" s="26"/>
      <c r="D182" s="27"/>
      <c r="E182" s="27"/>
    </row>
    <row r="183" spans="1:7" ht="12.75" customHeight="1"/>
    <row r="184" spans="1:7" ht="25.5" customHeight="1">
      <c r="A184" s="18" t="s">
        <v>0</v>
      </c>
      <c r="B184" s="78" t="s">
        <v>54</v>
      </c>
      <c r="C184" s="78"/>
      <c r="D184" s="78"/>
      <c r="E184" s="78"/>
    </row>
    <row r="185" spans="1:7" s="58" customFormat="1" ht="12.75" customHeight="1">
      <c r="A185" s="57"/>
      <c r="C185" s="39" t="s">
        <v>74</v>
      </c>
      <c r="D185" s="23">
        <f>184.79</f>
        <v>184.79</v>
      </c>
      <c r="E185" s="54"/>
      <c r="F185" s="54"/>
      <c r="G185" s="59"/>
    </row>
    <row r="186" spans="1:7" ht="12.75" customHeight="1">
      <c r="C186" s="9"/>
      <c r="D186" s="9"/>
    </row>
    <row r="187" spans="1:7" s="62" customFormat="1" ht="97.5" customHeight="1">
      <c r="A187" s="18" t="s">
        <v>4</v>
      </c>
      <c r="B187" s="79" t="s">
        <v>70</v>
      </c>
      <c r="C187" s="79"/>
      <c r="D187" s="79"/>
      <c r="E187" s="79"/>
      <c r="F187" s="60"/>
      <c r="G187" s="61"/>
    </row>
    <row r="188" spans="1:7" s="58" customFormat="1" ht="12.75" customHeight="1">
      <c r="A188" s="57"/>
      <c r="C188" s="39" t="s">
        <v>74</v>
      </c>
      <c r="D188" s="54">
        <f>D185</f>
        <v>184.79</v>
      </c>
      <c r="E188" s="54"/>
      <c r="F188" s="54"/>
      <c r="G188" s="59"/>
    </row>
    <row r="189" spans="1:7" s="33" customFormat="1" ht="12.75" customHeight="1">
      <c r="A189" s="18"/>
      <c r="B189" s="20"/>
      <c r="C189" s="20"/>
      <c r="D189" s="20"/>
      <c r="E189" s="22"/>
      <c r="F189" s="22"/>
      <c r="G189" s="20"/>
    </row>
    <row r="190" spans="1:7" s="33" customFormat="1" ht="123.75" customHeight="1">
      <c r="A190" s="18" t="s">
        <v>5</v>
      </c>
      <c r="B190" s="79" t="s">
        <v>145</v>
      </c>
      <c r="C190" s="79"/>
      <c r="D190" s="79"/>
      <c r="E190" s="79"/>
      <c r="F190" s="22"/>
      <c r="G190" s="20"/>
    </row>
    <row r="191" spans="1:7" s="58" customFormat="1" ht="12.75" customHeight="1">
      <c r="A191" s="57"/>
      <c r="C191" s="39" t="s">
        <v>74</v>
      </c>
      <c r="D191" s="54">
        <f>D185</f>
        <v>184.79</v>
      </c>
      <c r="E191" s="54"/>
      <c r="F191" s="54"/>
      <c r="G191" s="59"/>
    </row>
    <row r="192" spans="1:7" s="33" customFormat="1" ht="12.75" customHeight="1">
      <c r="A192" s="18"/>
      <c r="B192" s="63"/>
      <c r="C192" s="63"/>
      <c r="D192" s="63"/>
      <c r="E192" s="63"/>
      <c r="F192" s="22"/>
      <c r="G192" s="20"/>
    </row>
    <row r="193" spans="1:7" s="33" customFormat="1" ht="64.5" customHeight="1">
      <c r="A193" s="18" t="s">
        <v>6</v>
      </c>
      <c r="B193" s="85" t="s">
        <v>71</v>
      </c>
      <c r="C193" s="85"/>
      <c r="D193" s="85"/>
      <c r="E193" s="85"/>
      <c r="F193" s="22"/>
      <c r="G193" s="20"/>
    </row>
    <row r="194" spans="1:7" s="58" customFormat="1" ht="12.75" customHeight="1">
      <c r="A194" s="57"/>
      <c r="C194" s="39" t="s">
        <v>74</v>
      </c>
      <c r="D194" s="54">
        <f>D185</f>
        <v>184.79</v>
      </c>
      <c r="E194" s="54"/>
      <c r="F194" s="54"/>
      <c r="G194" s="59"/>
    </row>
    <row r="195" spans="1:7" s="33" customFormat="1" ht="78.75" customHeight="1">
      <c r="A195" s="18" t="s">
        <v>10</v>
      </c>
      <c r="B195" s="85" t="s">
        <v>138</v>
      </c>
      <c r="C195" s="85"/>
      <c r="D195" s="85"/>
      <c r="E195" s="85"/>
      <c r="F195" s="22"/>
      <c r="G195" s="20"/>
    </row>
    <row r="196" spans="1:7" s="58" customFormat="1" ht="12.75" customHeight="1">
      <c r="A196" s="57"/>
      <c r="C196" s="39" t="s">
        <v>74</v>
      </c>
      <c r="D196" s="54">
        <f>D185</f>
        <v>184.79</v>
      </c>
      <c r="E196" s="54"/>
      <c r="F196" s="54"/>
      <c r="G196" s="59"/>
    </row>
    <row r="197" spans="1:7" s="33" customFormat="1" ht="12.75" customHeight="1">
      <c r="A197" s="24"/>
      <c r="B197" s="20"/>
      <c r="C197" s="20"/>
      <c r="D197" s="20"/>
      <c r="E197" s="22"/>
      <c r="F197" s="22"/>
      <c r="G197" s="20"/>
    </row>
    <row r="198" spans="1:7" s="33" customFormat="1" ht="25.5" customHeight="1">
      <c r="A198" s="18" t="s">
        <v>11</v>
      </c>
      <c r="B198" s="85" t="s">
        <v>55</v>
      </c>
      <c r="C198" s="85"/>
      <c r="D198" s="85"/>
      <c r="E198" s="85"/>
      <c r="F198" s="22"/>
      <c r="G198" s="20"/>
    </row>
    <row r="199" spans="1:7" s="58" customFormat="1" ht="12.75" customHeight="1">
      <c r="A199" s="57"/>
      <c r="C199" s="39" t="s">
        <v>74</v>
      </c>
      <c r="D199" s="54">
        <f>D185</f>
        <v>184.79</v>
      </c>
      <c r="E199" s="54"/>
      <c r="F199" s="54"/>
      <c r="G199" s="59"/>
    </row>
    <row r="200" spans="1:7" s="33" customFormat="1" ht="12.75" customHeight="1">
      <c r="A200" s="24"/>
      <c r="B200" s="20"/>
      <c r="C200" s="20"/>
      <c r="D200" s="20"/>
      <c r="E200" s="22"/>
      <c r="F200" s="22"/>
      <c r="G200" s="20"/>
    </row>
    <row r="201" spans="1:7" s="33" customFormat="1" ht="25.5" customHeight="1">
      <c r="A201" s="18" t="s">
        <v>12</v>
      </c>
      <c r="B201" s="79" t="s">
        <v>90</v>
      </c>
      <c r="C201" s="79"/>
      <c r="D201" s="79"/>
      <c r="E201" s="79"/>
      <c r="F201" s="22"/>
      <c r="G201" s="20"/>
    </row>
    <row r="202" spans="1:7" s="58" customFormat="1" ht="12.75" customHeight="1">
      <c r="A202" s="57"/>
      <c r="C202" s="39" t="s">
        <v>13</v>
      </c>
      <c r="D202" s="54">
        <v>4</v>
      </c>
      <c r="E202" s="54"/>
      <c r="F202" s="54"/>
      <c r="G202" s="59"/>
    </row>
    <row r="203" spans="1:7" s="58" customFormat="1" ht="12.75" customHeight="1">
      <c r="A203" s="57"/>
      <c r="C203" s="39"/>
      <c r="D203" s="54"/>
      <c r="E203" s="54"/>
      <c r="F203" s="54"/>
      <c r="G203" s="59"/>
    </row>
    <row r="204" spans="1:7" ht="40.5" customHeight="1">
      <c r="A204" s="18" t="s">
        <v>82</v>
      </c>
      <c r="B204" s="77" t="s">
        <v>56</v>
      </c>
      <c r="C204" s="77"/>
      <c r="D204" s="77"/>
      <c r="E204" s="77"/>
      <c r="F204" s="34"/>
      <c r="G204" s="29"/>
    </row>
    <row r="205" spans="1:7" ht="12.75" customHeight="1">
      <c r="C205" s="30" t="s">
        <v>3</v>
      </c>
    </row>
    <row r="206" spans="1:7" s="33" customFormat="1" ht="12.75" customHeight="1" thickBot="1">
      <c r="A206" s="24"/>
      <c r="B206" s="20"/>
      <c r="C206" s="20"/>
      <c r="D206" s="20"/>
      <c r="E206" s="22"/>
      <c r="F206" s="22"/>
      <c r="G206" s="20"/>
    </row>
    <row r="207" spans="1:7" s="45" customFormat="1" ht="12.75" customHeight="1" thickBot="1">
      <c r="A207" s="24"/>
      <c r="B207" s="46" t="s">
        <v>113</v>
      </c>
      <c r="C207" s="47"/>
      <c r="D207" s="47"/>
      <c r="E207" s="47"/>
      <c r="F207" s="48"/>
    </row>
    <row r="208" spans="1:7" ht="12.75" customHeight="1"/>
    <row r="210" spans="1:7" ht="12.75" customHeight="1">
      <c r="A210" s="24" t="s">
        <v>53</v>
      </c>
      <c r="B210" s="25" t="s">
        <v>89</v>
      </c>
      <c r="C210" s="26"/>
      <c r="D210" s="27"/>
      <c r="E210" s="27"/>
    </row>
    <row r="211" spans="1:7" ht="12.75" customHeight="1"/>
    <row r="212" spans="1:7" ht="25.5" customHeight="1">
      <c r="A212" s="18" t="s">
        <v>0</v>
      </c>
      <c r="B212" s="78" t="s">
        <v>54</v>
      </c>
      <c r="C212" s="78"/>
      <c r="D212" s="78"/>
      <c r="E212" s="78"/>
    </row>
    <row r="213" spans="1:7" s="58" customFormat="1" ht="12.75" customHeight="1">
      <c r="A213" s="57"/>
      <c r="C213" s="39" t="s">
        <v>74</v>
      </c>
      <c r="D213" s="23">
        <f>146.78</f>
        <v>146.78</v>
      </c>
      <c r="E213" s="54"/>
      <c r="F213" s="54"/>
      <c r="G213" s="59"/>
    </row>
    <row r="214" spans="1:7" ht="12.75" customHeight="1">
      <c r="C214" s="9"/>
      <c r="D214" s="9"/>
    </row>
    <row r="215" spans="1:7" s="62" customFormat="1" ht="97.5" customHeight="1">
      <c r="A215" s="18" t="s">
        <v>4</v>
      </c>
      <c r="B215" s="79" t="s">
        <v>70</v>
      </c>
      <c r="C215" s="79"/>
      <c r="D215" s="79"/>
      <c r="E215" s="79"/>
      <c r="F215" s="60"/>
      <c r="G215" s="61"/>
    </row>
    <row r="216" spans="1:7" s="58" customFormat="1" ht="12.75" customHeight="1">
      <c r="A216" s="57"/>
      <c r="C216" s="39" t="s">
        <v>74</v>
      </c>
      <c r="D216" s="54">
        <f>D213</f>
        <v>146.78</v>
      </c>
      <c r="E216" s="54"/>
      <c r="F216" s="54"/>
      <c r="G216" s="59"/>
    </row>
    <row r="217" spans="1:7" s="33" customFormat="1" ht="12.75" customHeight="1">
      <c r="A217" s="18"/>
      <c r="B217" s="20"/>
      <c r="C217" s="20"/>
      <c r="D217" s="20"/>
      <c r="E217" s="22"/>
      <c r="F217" s="22"/>
      <c r="G217" s="20"/>
    </row>
    <row r="218" spans="1:7" s="33" customFormat="1" ht="123.75" customHeight="1">
      <c r="A218" s="18" t="s">
        <v>5</v>
      </c>
      <c r="B218" s="79" t="s">
        <v>146</v>
      </c>
      <c r="C218" s="79"/>
      <c r="D218" s="79"/>
      <c r="E218" s="79"/>
      <c r="F218" s="22"/>
      <c r="G218" s="20"/>
    </row>
    <row r="219" spans="1:7" s="58" customFormat="1" ht="12.75" customHeight="1">
      <c r="A219" s="57"/>
      <c r="C219" s="39" t="s">
        <v>74</v>
      </c>
      <c r="D219" s="54">
        <f>D213</f>
        <v>146.78</v>
      </c>
      <c r="E219" s="54"/>
      <c r="F219" s="54"/>
      <c r="G219" s="59"/>
    </row>
    <row r="220" spans="1:7" s="33" customFormat="1" ht="12.75" customHeight="1">
      <c r="A220" s="18"/>
      <c r="B220" s="63"/>
      <c r="C220" s="63"/>
      <c r="D220" s="63"/>
      <c r="E220" s="63"/>
      <c r="F220" s="22"/>
      <c r="G220" s="20"/>
    </row>
    <row r="221" spans="1:7" s="33" customFormat="1" ht="64.5" customHeight="1">
      <c r="A221" s="18" t="s">
        <v>6</v>
      </c>
      <c r="B221" s="85" t="s">
        <v>71</v>
      </c>
      <c r="C221" s="85"/>
      <c r="D221" s="85"/>
      <c r="E221" s="85"/>
      <c r="F221" s="22"/>
      <c r="G221" s="20"/>
    </row>
    <row r="222" spans="1:7" s="58" customFormat="1" ht="12.75" customHeight="1">
      <c r="A222" s="57"/>
      <c r="C222" s="39" t="s">
        <v>74</v>
      </c>
      <c r="D222" s="54">
        <f>D213</f>
        <v>146.78</v>
      </c>
      <c r="E222" s="54"/>
      <c r="F222" s="54"/>
      <c r="G222" s="59"/>
    </row>
    <row r="223" spans="1:7" s="33" customFormat="1" ht="78.75" customHeight="1">
      <c r="A223" s="18" t="s">
        <v>10</v>
      </c>
      <c r="B223" s="85" t="s">
        <v>139</v>
      </c>
      <c r="C223" s="85"/>
      <c r="D223" s="85"/>
      <c r="E223" s="85"/>
      <c r="F223" s="22"/>
      <c r="G223" s="20"/>
    </row>
    <row r="224" spans="1:7" s="58" customFormat="1" ht="12.75" customHeight="1">
      <c r="A224" s="57"/>
      <c r="C224" s="39" t="s">
        <v>74</v>
      </c>
      <c r="D224" s="54">
        <f>D213</f>
        <v>146.78</v>
      </c>
      <c r="E224" s="54"/>
      <c r="F224" s="54"/>
      <c r="G224" s="59"/>
    </row>
    <row r="225" spans="1:7" s="33" customFormat="1" ht="12.75" customHeight="1">
      <c r="A225" s="24"/>
      <c r="B225" s="20"/>
      <c r="C225" s="20"/>
      <c r="D225" s="20"/>
      <c r="E225" s="22"/>
      <c r="F225" s="22"/>
      <c r="G225" s="20"/>
    </row>
    <row r="226" spans="1:7" ht="40.5" customHeight="1">
      <c r="A226" s="18" t="s">
        <v>12</v>
      </c>
      <c r="B226" s="77" t="s">
        <v>56</v>
      </c>
      <c r="C226" s="77"/>
      <c r="D226" s="77"/>
      <c r="E226" s="77"/>
      <c r="F226" s="34"/>
      <c r="G226" s="29"/>
    </row>
    <row r="227" spans="1:7" ht="12.75" customHeight="1">
      <c r="C227" s="30" t="s">
        <v>3</v>
      </c>
    </row>
    <row r="228" spans="1:7" s="33" customFormat="1" ht="12.75" customHeight="1" thickBot="1">
      <c r="A228" s="24"/>
      <c r="B228" s="20"/>
      <c r="C228" s="20"/>
      <c r="D228" s="20"/>
      <c r="E228" s="22"/>
      <c r="F228" s="22"/>
      <c r="G228" s="20"/>
    </row>
    <row r="229" spans="1:7" s="45" customFormat="1" ht="12.75" customHeight="1" thickBot="1">
      <c r="A229" s="24"/>
      <c r="B229" s="46" t="s">
        <v>112</v>
      </c>
      <c r="C229" s="47"/>
      <c r="D229" s="47"/>
      <c r="E229" s="47"/>
      <c r="F229" s="48"/>
    </row>
    <row r="230" spans="1:7" ht="12.75" customHeight="1"/>
    <row r="231" spans="1:7" ht="12.75" customHeight="1" thickBot="1"/>
    <row r="232" spans="1:7" s="45" customFormat="1" ht="12.75" customHeight="1" thickBot="1">
      <c r="A232" s="24"/>
      <c r="B232" s="88" t="s">
        <v>91</v>
      </c>
      <c r="C232" s="89"/>
      <c r="D232" s="47"/>
      <c r="E232" s="47"/>
      <c r="F232" s="48"/>
    </row>
    <row r="233" spans="1:7" ht="12.75" customHeight="1"/>
    <row r="234" spans="1:7" ht="12.75" customHeight="1"/>
    <row r="235" spans="1:7" ht="12.75" customHeight="1"/>
    <row r="236" spans="1:7" ht="12.75" customHeight="1">
      <c r="A236" s="24" t="s">
        <v>6</v>
      </c>
      <c r="B236" s="87" t="s">
        <v>31</v>
      </c>
      <c r="C236" s="87"/>
      <c r="D236" s="87"/>
      <c r="E236" s="87"/>
    </row>
    <row r="237" spans="1:7" ht="12.75" customHeight="1"/>
    <row r="238" spans="1:7" s="64" customFormat="1" ht="66" customHeight="1">
      <c r="A238" s="18" t="s">
        <v>0</v>
      </c>
      <c r="B238" s="85" t="s">
        <v>124</v>
      </c>
      <c r="C238" s="85"/>
      <c r="D238" s="85"/>
      <c r="E238" s="85"/>
      <c r="F238" s="23"/>
      <c r="G238" s="9"/>
    </row>
    <row r="239" spans="1:7" s="64" customFormat="1" ht="12.75" customHeight="1">
      <c r="A239" s="65"/>
      <c r="B239" s="66"/>
      <c r="C239" s="30" t="s">
        <v>13</v>
      </c>
      <c r="D239" s="23">
        <v>27</v>
      </c>
      <c r="E239" s="23"/>
      <c r="F239" s="54"/>
      <c r="G239" s="9"/>
    </row>
    <row r="240" spans="1:7" s="64" customFormat="1" ht="12.75" customHeight="1">
      <c r="A240" s="65"/>
      <c r="B240" s="66"/>
      <c r="C240" s="30"/>
      <c r="D240" s="23"/>
      <c r="E240" s="23"/>
      <c r="F240" s="54"/>
      <c r="G240" s="9"/>
    </row>
    <row r="241" spans="1:7" s="64" customFormat="1" ht="60" customHeight="1">
      <c r="A241" s="18" t="s">
        <v>4</v>
      </c>
      <c r="B241" s="85" t="s">
        <v>125</v>
      </c>
      <c r="C241" s="85"/>
      <c r="D241" s="85"/>
      <c r="E241" s="85"/>
      <c r="F241" s="23"/>
      <c r="G241" s="9"/>
    </row>
    <row r="242" spans="1:7" s="64" customFormat="1" ht="12.75" customHeight="1">
      <c r="A242" s="65"/>
      <c r="B242" s="66"/>
      <c r="C242" s="30" t="s">
        <v>13</v>
      </c>
      <c r="D242" s="23">
        <v>2</v>
      </c>
      <c r="E242" s="23"/>
      <c r="F242" s="54"/>
      <c r="G242" s="9"/>
    </row>
    <row r="243" spans="1:7" s="64" customFormat="1" ht="12.75" customHeight="1">
      <c r="A243" s="65"/>
      <c r="B243" s="66"/>
      <c r="C243" s="30"/>
      <c r="D243" s="23"/>
      <c r="E243" s="23"/>
      <c r="F243" s="54"/>
      <c r="G243" s="9"/>
    </row>
    <row r="244" spans="1:7" s="64" customFormat="1" ht="60.75" customHeight="1">
      <c r="A244" s="18">
        <v>3</v>
      </c>
      <c r="B244" s="85" t="s">
        <v>126</v>
      </c>
      <c r="C244" s="85"/>
      <c r="D244" s="85"/>
      <c r="E244" s="85"/>
      <c r="F244" s="23"/>
      <c r="G244" s="9"/>
    </row>
    <row r="245" spans="1:7" s="64" customFormat="1" ht="12.75" customHeight="1">
      <c r="A245" s="65"/>
      <c r="B245" s="66"/>
      <c r="C245" s="30" t="s">
        <v>13</v>
      </c>
      <c r="D245" s="23">
        <v>19</v>
      </c>
      <c r="E245" s="23"/>
      <c r="F245" s="54"/>
      <c r="G245" s="9"/>
    </row>
    <row r="246" spans="1:7" s="64" customFormat="1" ht="12.75" customHeight="1">
      <c r="A246" s="65"/>
      <c r="B246" s="66"/>
      <c r="C246" s="30"/>
      <c r="D246" s="23"/>
      <c r="E246" s="23"/>
      <c r="F246" s="54"/>
      <c r="G246" s="9"/>
    </row>
    <row r="247" spans="1:7" s="64" customFormat="1" ht="78.75" customHeight="1">
      <c r="A247" s="18" t="s">
        <v>6</v>
      </c>
      <c r="B247" s="85" t="s">
        <v>127</v>
      </c>
      <c r="C247" s="85"/>
      <c r="D247" s="85"/>
      <c r="E247" s="85"/>
      <c r="F247" s="23"/>
      <c r="G247" s="9"/>
    </row>
    <row r="248" spans="1:7" s="64" customFormat="1" ht="12.75" customHeight="1">
      <c r="A248" s="65"/>
      <c r="B248" s="66"/>
      <c r="C248" s="30" t="s">
        <v>13</v>
      </c>
      <c r="D248" s="23">
        <v>2</v>
      </c>
      <c r="E248" s="23"/>
      <c r="F248" s="54"/>
      <c r="G248" s="9"/>
    </row>
    <row r="249" spans="1:7" s="64" customFormat="1" ht="12.75" customHeight="1">
      <c r="A249" s="65"/>
      <c r="B249" s="66"/>
      <c r="C249" s="30"/>
      <c r="D249" s="23"/>
      <c r="E249" s="23"/>
      <c r="F249" s="54"/>
      <c r="G249" s="9"/>
    </row>
    <row r="250" spans="1:7" s="64" customFormat="1" ht="88.5" customHeight="1">
      <c r="A250" s="18" t="s">
        <v>10</v>
      </c>
      <c r="B250" s="85" t="s">
        <v>128</v>
      </c>
      <c r="C250" s="85"/>
      <c r="D250" s="85"/>
      <c r="E250" s="85"/>
      <c r="F250" s="23"/>
      <c r="G250" s="9"/>
    </row>
    <row r="251" spans="1:7" s="64" customFormat="1" ht="12.75" customHeight="1">
      <c r="A251" s="65"/>
      <c r="B251" s="66"/>
      <c r="C251" s="30" t="s">
        <v>13</v>
      </c>
      <c r="D251" s="23">
        <v>11</v>
      </c>
      <c r="E251" s="23"/>
      <c r="F251" s="54"/>
      <c r="G251" s="9"/>
    </row>
    <row r="252" spans="1:7" s="64" customFormat="1" ht="12.75" customHeight="1" thickBot="1">
      <c r="A252" s="65"/>
      <c r="B252" s="66"/>
      <c r="C252" s="30"/>
      <c r="D252" s="23"/>
      <c r="E252" s="23"/>
      <c r="F252" s="54"/>
      <c r="G252" s="9"/>
    </row>
    <row r="253" spans="1:7" s="45" customFormat="1" ht="12.75" customHeight="1" thickBot="1">
      <c r="A253" s="24"/>
      <c r="B253" s="46" t="s">
        <v>61</v>
      </c>
      <c r="C253" s="47"/>
      <c r="D253" s="47"/>
      <c r="E253" s="47"/>
      <c r="F253" s="48"/>
    </row>
    <row r="254" spans="1:7" ht="12.75" customHeight="1"/>
    <row r="255" spans="1:7" ht="12.75" customHeight="1"/>
    <row r="256" spans="1:7" ht="12.75" customHeight="1"/>
    <row r="257" spans="1:7" ht="12.75" customHeight="1"/>
    <row r="258" spans="1:7" s="14" customFormat="1" ht="12.75" customHeight="1">
      <c r="A258" s="17"/>
      <c r="B258" s="82" t="s">
        <v>132</v>
      </c>
      <c r="C258" s="83"/>
      <c r="D258" s="83"/>
      <c r="E258" s="83"/>
      <c r="F258" s="83"/>
      <c r="G258" s="13"/>
    </row>
    <row r="259" spans="1:7" s="8" customFormat="1" ht="12.75" customHeight="1">
      <c r="A259" s="5"/>
      <c r="B259" s="6"/>
      <c r="C259" s="1"/>
      <c r="D259" s="2"/>
      <c r="E259" s="2"/>
      <c r="F259" s="2"/>
      <c r="G259" s="6"/>
    </row>
    <row r="260" spans="1:7" s="8" customFormat="1" ht="12.75" customHeight="1">
      <c r="A260" s="5"/>
      <c r="B260" s="6"/>
      <c r="C260" s="1"/>
      <c r="D260" s="2"/>
      <c r="E260" s="2"/>
      <c r="F260" s="2"/>
      <c r="G260" s="6"/>
    </row>
    <row r="261" spans="1:7" s="8" customFormat="1" ht="12.75" customHeight="1">
      <c r="A261" s="5"/>
      <c r="B261" s="6"/>
      <c r="C261" s="1"/>
      <c r="D261" s="2"/>
      <c r="E261" s="2"/>
      <c r="F261" s="2"/>
      <c r="G261" s="6"/>
    </row>
    <row r="262" spans="1:7" s="8" customFormat="1" ht="12.75" customHeight="1">
      <c r="A262" s="5"/>
      <c r="B262" s="6"/>
      <c r="C262" s="1"/>
      <c r="D262" s="2"/>
      <c r="E262" s="2"/>
      <c r="F262" s="2"/>
      <c r="G262" s="6"/>
    </row>
    <row r="263" spans="1:7" s="8" customFormat="1" ht="12.75" customHeight="1">
      <c r="A263" s="4" t="s">
        <v>0</v>
      </c>
      <c r="B263" s="84" t="s">
        <v>28</v>
      </c>
      <c r="C263" s="84"/>
      <c r="D263" s="84"/>
      <c r="E263" s="84"/>
      <c r="F263" s="12"/>
      <c r="G263" s="6"/>
    </row>
    <row r="264" spans="1:7" s="8" customFormat="1" ht="12.75" customHeight="1">
      <c r="A264" s="4" t="s">
        <v>4</v>
      </c>
      <c r="B264" s="84" t="s">
        <v>27</v>
      </c>
      <c r="C264" s="84"/>
      <c r="D264" s="84"/>
      <c r="E264" s="84"/>
      <c r="F264" s="12"/>
      <c r="G264" s="6"/>
    </row>
    <row r="265" spans="1:7" s="8" customFormat="1" ht="12.75" customHeight="1">
      <c r="A265" s="4" t="s">
        <v>5</v>
      </c>
      <c r="B265" s="84" t="s">
        <v>114</v>
      </c>
      <c r="C265" s="84"/>
      <c r="D265" s="84"/>
      <c r="E265" s="84"/>
      <c r="F265" s="12"/>
      <c r="G265" s="6"/>
    </row>
    <row r="266" spans="1:7" s="8" customFormat="1" ht="12.75" customHeight="1">
      <c r="A266" s="4" t="s">
        <v>6</v>
      </c>
      <c r="B266" s="84" t="s">
        <v>31</v>
      </c>
      <c r="C266" s="84"/>
      <c r="D266" s="84"/>
      <c r="E266" s="84"/>
      <c r="F266" s="12"/>
      <c r="G266" s="6"/>
    </row>
    <row r="267" spans="1:7" s="11" customFormat="1" ht="12.75" customHeight="1">
      <c r="A267" s="4"/>
      <c r="B267" s="16" t="s">
        <v>129</v>
      </c>
      <c r="C267" s="15"/>
      <c r="D267" s="10"/>
      <c r="E267" s="10"/>
      <c r="F267" s="3"/>
      <c r="G267" s="7"/>
    </row>
    <row r="268" spans="1:7" s="11" customFormat="1" ht="12.75" customHeight="1">
      <c r="A268" s="4"/>
      <c r="B268" s="7" t="s">
        <v>130</v>
      </c>
      <c r="C268" s="76"/>
      <c r="D268" s="12"/>
      <c r="E268" s="12"/>
      <c r="F268" s="12"/>
      <c r="G268" s="7"/>
    </row>
    <row r="269" spans="1:7" s="11" customFormat="1" ht="12.75" customHeight="1">
      <c r="A269" s="4"/>
      <c r="B269" s="16" t="s">
        <v>131</v>
      </c>
      <c r="C269" s="15"/>
      <c r="D269" s="10"/>
      <c r="E269" s="10"/>
      <c r="F269" s="3"/>
      <c r="G269" s="7"/>
    </row>
    <row r="270" spans="1:7" s="58" customFormat="1" ht="12.75" customHeight="1">
      <c r="A270" s="57"/>
      <c r="C270" s="67"/>
      <c r="D270" s="68"/>
      <c r="E270" s="68"/>
      <c r="F270" s="68"/>
    </row>
    <row r="271" spans="1:7" ht="12.75" customHeight="1">
      <c r="A271" s="69"/>
      <c r="B271" s="19"/>
      <c r="C271" s="70"/>
      <c r="D271" s="71"/>
      <c r="E271" s="71"/>
      <c r="F271" s="71"/>
      <c r="G271" s="19"/>
    </row>
    <row r="272" spans="1:7" s="64" customFormat="1" ht="12.75" customHeight="1">
      <c r="A272" s="18"/>
      <c r="B272" s="9"/>
      <c r="C272" s="30"/>
      <c r="D272" s="23"/>
      <c r="E272" s="23"/>
      <c r="F272" s="23"/>
      <c r="G272" s="9"/>
    </row>
    <row r="273" spans="1:7" s="64" customFormat="1" ht="12.75" customHeight="1">
      <c r="A273" s="18"/>
      <c r="B273" s="9"/>
      <c r="C273" s="30"/>
      <c r="D273" s="23"/>
      <c r="E273" s="23"/>
      <c r="F273" s="23"/>
      <c r="G273" s="9"/>
    </row>
    <row r="274" spans="1:7" s="64" customFormat="1" ht="12.75" customHeight="1">
      <c r="A274" s="18"/>
      <c r="B274" s="9"/>
      <c r="C274" s="30"/>
      <c r="D274" s="23"/>
      <c r="E274" s="23"/>
      <c r="F274" s="23"/>
      <c r="G274" s="9"/>
    </row>
    <row r="275" spans="1:7" s="64" customFormat="1" ht="12.75" customHeight="1">
      <c r="A275" s="18"/>
      <c r="B275" s="9"/>
      <c r="C275" s="30"/>
      <c r="D275" s="23"/>
      <c r="E275" s="23"/>
      <c r="F275" s="23"/>
      <c r="G275" s="9"/>
    </row>
    <row r="276" spans="1:7" s="64" customFormat="1" ht="12.75" customHeight="1">
      <c r="A276" s="18"/>
      <c r="B276" s="9"/>
      <c r="C276" s="30"/>
      <c r="D276" s="23"/>
      <c r="E276" s="23"/>
      <c r="F276" s="23"/>
      <c r="G276" s="9"/>
    </row>
    <row r="277" spans="1:7" s="64" customFormat="1" ht="12.75" customHeight="1">
      <c r="A277" s="18"/>
      <c r="B277" s="9"/>
      <c r="C277" s="30"/>
      <c r="D277" s="23"/>
      <c r="E277" s="23"/>
      <c r="F277" s="23"/>
      <c r="G277" s="9"/>
    </row>
    <row r="278" spans="1:7" s="64" customFormat="1" ht="12.75" customHeight="1">
      <c r="A278" s="18"/>
      <c r="B278" s="9"/>
      <c r="C278" s="30"/>
      <c r="D278" s="23"/>
      <c r="E278" s="23"/>
      <c r="F278" s="23"/>
      <c r="G278" s="9"/>
    </row>
    <row r="279" spans="1:7" s="64" customFormat="1" ht="12.75" customHeight="1">
      <c r="A279" s="18"/>
      <c r="B279" s="9"/>
      <c r="C279" s="30"/>
      <c r="D279" s="23"/>
      <c r="E279" s="23"/>
      <c r="F279" s="23"/>
      <c r="G279" s="9"/>
    </row>
    <row r="280" spans="1:7" s="64" customFormat="1" ht="12.75" customHeight="1">
      <c r="A280" s="18"/>
      <c r="B280" s="9"/>
      <c r="C280" s="30"/>
      <c r="D280" s="23"/>
      <c r="E280" s="23"/>
      <c r="F280" s="23"/>
      <c r="G280" s="9"/>
    </row>
    <row r="281" spans="1:7" s="64" customFormat="1" ht="12.75" customHeight="1">
      <c r="A281" s="18"/>
      <c r="B281" s="9"/>
      <c r="C281" s="30"/>
      <c r="D281" s="23"/>
      <c r="E281" s="23"/>
      <c r="F281" s="23"/>
      <c r="G281" s="9"/>
    </row>
    <row r="282" spans="1:7" s="64" customFormat="1" ht="12.75" customHeight="1">
      <c r="A282" s="18"/>
      <c r="B282" s="9"/>
      <c r="C282" s="30"/>
      <c r="D282" s="23"/>
      <c r="E282" s="23"/>
      <c r="F282" s="23"/>
      <c r="G282" s="9"/>
    </row>
    <row r="283" spans="1:7" s="64" customFormat="1" ht="12.75" customHeight="1">
      <c r="A283" s="18"/>
      <c r="B283" s="9"/>
      <c r="C283" s="30"/>
      <c r="D283" s="23"/>
      <c r="E283" s="23"/>
      <c r="F283" s="23"/>
      <c r="G283" s="9"/>
    </row>
    <row r="284" spans="1:7" s="64" customFormat="1" ht="12.75" customHeight="1">
      <c r="A284" s="18"/>
      <c r="B284" s="9"/>
      <c r="C284" s="30"/>
      <c r="D284" s="23"/>
      <c r="E284" s="23"/>
      <c r="F284" s="23"/>
      <c r="G284" s="9"/>
    </row>
    <row r="285" spans="1:7" s="64" customFormat="1" ht="12.75" customHeight="1">
      <c r="A285" s="18"/>
      <c r="B285" s="9"/>
      <c r="C285" s="30"/>
      <c r="D285" s="23"/>
      <c r="E285" s="23"/>
      <c r="F285" s="23"/>
      <c r="G285" s="9"/>
    </row>
    <row r="286" spans="1:7" ht="12.75" customHeight="1">
      <c r="A286" s="69"/>
      <c r="B286" s="19"/>
      <c r="C286" s="70"/>
      <c r="D286" s="71"/>
      <c r="E286" s="71"/>
      <c r="F286" s="71"/>
      <c r="G286" s="19"/>
    </row>
    <row r="287" spans="1:7" ht="12.75" customHeight="1">
      <c r="A287" s="69"/>
      <c r="B287" s="19"/>
      <c r="C287" s="70"/>
      <c r="D287" s="71"/>
      <c r="E287" s="71"/>
      <c r="F287" s="71"/>
      <c r="G287" s="19"/>
    </row>
    <row r="288" spans="1:7" ht="12.75" customHeight="1">
      <c r="A288" s="69"/>
      <c r="B288" s="19"/>
      <c r="C288" s="70"/>
      <c r="D288" s="71"/>
      <c r="E288" s="71"/>
      <c r="F288" s="71"/>
      <c r="G288" s="19"/>
    </row>
    <row r="289" spans="1:7" ht="12.75" customHeight="1">
      <c r="A289" s="69"/>
      <c r="B289" s="19"/>
      <c r="C289" s="70"/>
      <c r="D289" s="71"/>
      <c r="E289" s="71"/>
      <c r="F289" s="71"/>
      <c r="G289" s="19"/>
    </row>
    <row r="290" spans="1:7">
      <c r="A290" s="69"/>
      <c r="B290" s="19"/>
      <c r="C290" s="70"/>
      <c r="D290" s="71"/>
      <c r="E290" s="71"/>
      <c r="F290" s="71"/>
      <c r="G290" s="19"/>
    </row>
  </sheetData>
  <mergeCells count="79">
    <mergeCell ref="B35:E35"/>
    <mergeCell ref="B55:E55"/>
    <mergeCell ref="B159:E159"/>
    <mergeCell ref="B1:F1"/>
    <mergeCell ref="B21:D21"/>
    <mergeCell ref="B9:E9"/>
    <mergeCell ref="B12:E12"/>
    <mergeCell ref="B15:E15"/>
    <mergeCell ref="B18:E18"/>
    <mergeCell ref="B5:E5"/>
    <mergeCell ref="B66:E66"/>
    <mergeCell ref="B82:D82"/>
    <mergeCell ref="B89:E89"/>
    <mergeCell ref="B90:E90"/>
    <mergeCell ref="B58:E58"/>
    <mergeCell ref="B38:E38"/>
    <mergeCell ref="B250:E250"/>
    <mergeCell ref="B266:E266"/>
    <mergeCell ref="B162:E162"/>
    <mergeCell ref="B236:E236"/>
    <mergeCell ref="B238:E238"/>
    <mergeCell ref="B180:E180"/>
    <mergeCell ref="B187:E187"/>
    <mergeCell ref="B184:E184"/>
    <mergeCell ref="B232:C232"/>
    <mergeCell ref="B221:E221"/>
    <mergeCell ref="B223:E223"/>
    <mergeCell ref="B52:E52"/>
    <mergeCell ref="B76:E76"/>
    <mergeCell ref="B41:E41"/>
    <mergeCell ref="B45:E45"/>
    <mergeCell ref="B70:E70"/>
    <mergeCell ref="B73:E73"/>
    <mergeCell ref="B79:E79"/>
    <mergeCell ref="B88:E88"/>
    <mergeCell ref="B26:E26"/>
    <mergeCell ref="B104:E104"/>
    <mergeCell ref="B114:E114"/>
    <mergeCell ref="B111:E111"/>
    <mergeCell ref="B107:E107"/>
    <mergeCell ref="B91:E91"/>
    <mergeCell ref="B94:E94"/>
    <mergeCell ref="B97:E97"/>
    <mergeCell ref="B101:E101"/>
    <mergeCell ref="B102:E102"/>
    <mergeCell ref="B103:E103"/>
    <mergeCell ref="B95:E95"/>
    <mergeCell ref="B96:E96"/>
    <mergeCell ref="B98:E98"/>
    <mergeCell ref="B120:D120"/>
    <mergeCell ref="B132:E132"/>
    <mergeCell ref="B117:E117"/>
    <mergeCell ref="B126:E126"/>
    <mergeCell ref="B129:E129"/>
    <mergeCell ref="B139:E139"/>
    <mergeCell ref="B142:D142"/>
    <mergeCell ref="B258:F258"/>
    <mergeCell ref="B265:E265"/>
    <mergeCell ref="B264:E264"/>
    <mergeCell ref="B263:E263"/>
    <mergeCell ref="B193:E193"/>
    <mergeCell ref="B195:E195"/>
    <mergeCell ref="B198:E198"/>
    <mergeCell ref="B204:E204"/>
    <mergeCell ref="B241:E241"/>
    <mergeCell ref="B244:E244"/>
    <mergeCell ref="B247:E247"/>
    <mergeCell ref="B226:E226"/>
    <mergeCell ref="B201:E201"/>
    <mergeCell ref="B171:E171"/>
    <mergeCell ref="B147:E147"/>
    <mergeCell ref="B153:E153"/>
    <mergeCell ref="B212:E212"/>
    <mergeCell ref="B215:E215"/>
    <mergeCell ref="B218:E218"/>
    <mergeCell ref="B190:E190"/>
    <mergeCell ref="B165:E165"/>
    <mergeCell ref="B156:E156"/>
    <mergeCell ref="B168:E168"/>
  </mergeCells>
  <pageMargins left="0.78740157480314965" right="0.19685039370078741" top="0.78740157480314965" bottom="0.78740157480314965" header="0" footer="0"/>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Budicinova 20, Pula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Predrag Caklovic</dc:creator>
  <cp:lastModifiedBy>Leo Radeljak</cp:lastModifiedBy>
  <cp:lastPrinted>2017-12-16T11:56:46Z</cp:lastPrinted>
  <dcterms:created xsi:type="dcterms:W3CDTF">2014-04-21T12:50:00Z</dcterms:created>
  <dcterms:modified xsi:type="dcterms:W3CDTF">2017-12-16T12:02:23Z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1033-9.1.0.4759</vt:lpwstr>
  </property>
</Properties>
</file>